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5480" windowHeight="7230" activeTab="2"/>
  </bookViews>
  <sheets>
    <sheet name="Bilgiler" sheetId="4" r:id="rId1"/>
    <sheet name="Konular" sheetId="5" r:id="rId2"/>
    <sheet name="Analiz 1.1" sheetId="7" r:id="rId3"/>
  </sheets>
  <definedNames>
    <definedName name="_xlnm._FilterDatabase" localSheetId="2" hidden="1">'Analiz 1.1'!$C$54:$C$55</definedName>
  </definedNames>
  <calcPr calcId="124519"/>
</workbook>
</file>

<file path=xl/calcChain.xml><?xml version="1.0" encoding="utf-8"?>
<calcChain xmlns="http://schemas.openxmlformats.org/spreadsheetml/2006/main">
  <c r="Z17" i="7"/>
  <c r="Z13"/>
  <c r="Z10"/>
  <c r="Z11"/>
  <c r="Z14"/>
  <c r="Z15"/>
  <c r="Z16"/>
  <c r="Z18"/>
  <c r="Z12"/>
  <c r="Z9"/>
  <c r="N46"/>
  <c r="E41"/>
  <c r="X19" s="1"/>
  <c r="E40"/>
  <c r="W19" s="1"/>
  <c r="E39"/>
  <c r="V19" s="1"/>
  <c r="E38"/>
  <c r="U19" s="1"/>
  <c r="E37"/>
  <c r="T19" s="1"/>
  <c r="E36"/>
  <c r="S19" s="1"/>
  <c r="E35"/>
  <c r="R19" s="1"/>
  <c r="E34"/>
  <c r="Q19" s="1"/>
  <c r="E33"/>
  <c r="P19" s="1"/>
  <c r="E32"/>
  <c r="O19" s="1"/>
  <c r="E31"/>
  <c r="N19" s="1"/>
  <c r="E30"/>
  <c r="M19" s="1"/>
  <c r="E29"/>
  <c r="L19" s="1"/>
  <c r="E28"/>
  <c r="K19" s="1"/>
  <c r="E27"/>
  <c r="J19" s="1"/>
  <c r="E26"/>
  <c r="I19" s="1"/>
  <c r="E25"/>
  <c r="H19" s="1"/>
  <c r="E24"/>
  <c r="G19" s="1"/>
  <c r="E23"/>
  <c r="F19" s="1"/>
  <c r="E22"/>
  <c r="H295" i="5"/>
  <c r="F294"/>
  <c r="F293"/>
  <c r="H224"/>
  <c r="F223"/>
  <c r="F222"/>
  <c r="H153"/>
  <c r="F152"/>
  <c r="F151"/>
  <c r="H82"/>
  <c r="F81"/>
  <c r="F80"/>
  <c r="D261"/>
  <c r="D260"/>
  <c r="D190"/>
  <c r="D189"/>
  <c r="D119"/>
  <c r="D118"/>
  <c r="I289"/>
  <c r="I218"/>
  <c r="I147"/>
  <c r="D76"/>
  <c r="S2" i="7"/>
  <c r="D2"/>
  <c r="H31" i="5"/>
  <c r="N42" i="7" l="1"/>
  <c r="N41"/>
  <c r="Y44" s="1"/>
  <c r="E42"/>
  <c r="N43"/>
  <c r="N45"/>
  <c r="N44"/>
  <c r="Y40"/>
  <c r="E19"/>
  <c r="Y42"/>
  <c r="Y41"/>
  <c r="Y45" l="1"/>
  <c r="Y46" s="1"/>
</calcChain>
</file>

<file path=xl/comments1.xml><?xml version="1.0" encoding="utf-8"?>
<comments xmlns="http://schemas.openxmlformats.org/spreadsheetml/2006/main">
  <authors>
    <author>END</author>
  </authors>
  <commentList>
    <comment ref="AA8" authorId="0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Yazınız.</t>
        </r>
      </text>
    </comment>
    <comment ref="AA9" authorId="0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Yazınız.
</t>
        </r>
      </text>
    </comment>
    <comment ref="AA10" authorId="0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Yazınız</t>
        </r>
      </text>
    </comment>
    <comment ref="AA11" authorId="0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Yazınız</t>
        </r>
      </text>
    </comment>
    <comment ref="AA12" authorId="0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Yazınız</t>
        </r>
      </text>
    </comment>
    <comment ref="AA13" authorId="0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Yazınız</t>
        </r>
      </text>
    </comment>
    <comment ref="AA14" authorId="0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Yazınız</t>
        </r>
      </text>
    </comment>
    <comment ref="AA15" authorId="0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Yazınız</t>
        </r>
      </text>
    </comment>
    <comment ref="G49" authorId="0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Sınavla ilgili değerlendirmelerinizi bu bölümde yazabilirsiniz.</t>
        </r>
      </text>
    </comment>
  </commentList>
</comments>
</file>

<file path=xl/sharedStrings.xml><?xml version="1.0" encoding="utf-8"?>
<sst xmlns="http://schemas.openxmlformats.org/spreadsheetml/2006/main" count="174" uniqueCount="135">
  <si>
    <t>Ders Öğretmeni:</t>
  </si>
  <si>
    <t>ÖĞRENCİNİN</t>
  </si>
  <si>
    <t>SORULAR</t>
  </si>
  <si>
    <t>PUAN</t>
  </si>
  <si>
    <t>SONUÇ</t>
  </si>
  <si>
    <t>TOPLAM</t>
  </si>
  <si>
    <t>SIRA
NO</t>
  </si>
  <si>
    <t>OKUL
 NO</t>
  </si>
  <si>
    <t>SORULARA GÖRE BAŞARI (%)</t>
  </si>
  <si>
    <t xml:space="preserve">Sınıf </t>
  </si>
  <si>
    <t xml:space="preserve">Sınav Numarası </t>
  </si>
  <si>
    <t>Puan</t>
  </si>
  <si>
    <t>Okul Adı</t>
  </si>
  <si>
    <t>:</t>
  </si>
  <si>
    <t>Ders</t>
  </si>
  <si>
    <t>Sınıf</t>
  </si>
  <si>
    <t>Ders Öğretmeni</t>
  </si>
  <si>
    <t>Eğitim Öğretim Yılı</t>
  </si>
  <si>
    <t>Okul Müdürü</t>
  </si>
  <si>
    <t>KAZANIMLAR</t>
  </si>
  <si>
    <t>SORU</t>
  </si>
  <si>
    <t>Okul Müdür V.</t>
  </si>
  <si>
    <t>EN DÜŞÜK NOT:</t>
  </si>
  <si>
    <t>BAŞARILI ÖĞRENCİ SAYISI :</t>
  </si>
  <si>
    <t>EN YÜKSEK NOT:</t>
  </si>
  <si>
    <t>BAŞARISIZ ÖĞRENCİ SAYISI :</t>
  </si>
  <si>
    <t>SINIF ORTALAMASI :</t>
  </si>
  <si>
    <t>SINIFIN BAŞARI ORTALAMASI :</t>
  </si>
  <si>
    <t>SINAV DEĞERLENDİRMESİ</t>
  </si>
  <si>
    <t xml:space="preserve">Sınav Dönemi </t>
  </si>
  <si>
    <t>Branşı</t>
  </si>
  <si>
    <t>SOYADI</t>
  </si>
  <si>
    <t xml:space="preserve">ADI </t>
  </si>
  <si>
    <t>Girmedi</t>
  </si>
  <si>
    <t>SORULARA GÖRE BAŞARI YÜZDESİ GRAFİĞİ</t>
  </si>
  <si>
    <t xml:space="preserve">Okul                   :      </t>
  </si>
  <si>
    <t xml:space="preserve">Öğretim Yılı       :     </t>
  </si>
  <si>
    <t xml:space="preserve">Ders                  :      </t>
  </si>
  <si>
    <t>ÜNİTE / MODÜL ADI</t>
  </si>
  <si>
    <t xml:space="preserve">KONU / ÖĞRENME FAALİYETİ </t>
  </si>
  <si>
    <t>Bu sayfadaki bilgiler programın Diğer sayfalarında otomatik olarak yazılmaktadır. O yüzden burdaki bilgilerin eksiksiz yazılması gerekmektedir.</t>
  </si>
  <si>
    <t>ÖĞRENCİLERE GÖRE BAŞARI GRAFİĞİ</t>
  </si>
  <si>
    <t>NOT DAĞILIM ÇİZELGESİ</t>
  </si>
  <si>
    <t>2. DÖNEM 1. YAZILI SINAV SORULARININ  KONU VE KAZANIMLARI</t>
  </si>
  <si>
    <t>2. DÖNEM 2. YAZILI SINAV SORULARININ  KONU VE KAZANIMLARI</t>
  </si>
  <si>
    <t>2. DÖNEM 3. YAZILI SINAV SORULARININ  KONU VE KAZANIMLARI</t>
  </si>
  <si>
    <t>SINIF DEĞERLENDİRMESİ</t>
  </si>
  <si>
    <t>www.erkandos.com</t>
  </si>
  <si>
    <t>www.kalfalikustalik.com</t>
  </si>
  <si>
    <t>Bu yazıyı okuyorsanız bu programı indirmiş ve kullanıyorsunuz demektir. Emeğe saygı gösterip sitelerime destekte bulunursanız sevinirim.</t>
  </si>
  <si>
    <t>Girmeyenler</t>
  </si>
  <si>
    <t>NOT</t>
  </si>
  <si>
    <t>45-55         (2 alanlar)</t>
  </si>
  <si>
    <t>55-70         (3 alanlar)</t>
  </si>
  <si>
    <t>70- 85        (4 alanlar)</t>
  </si>
  <si>
    <t>85-100       (5 alanlar)</t>
  </si>
  <si>
    <t>AKARCA ORTAOKULU</t>
  </si>
  <si>
    <t>8/A</t>
  </si>
  <si>
    <t>ŞUAYİP BULAT</t>
  </si>
  <si>
    <t>0 -44          (1 alanlar)</t>
  </si>
  <si>
    <t>MAT</t>
  </si>
  <si>
    <t>2015-2016</t>
  </si>
  <si>
    <t>MERVE ONUR</t>
  </si>
  <si>
    <t>Mitozun canlılar için önemini belirterek büyüme ve üreme ile ilişkilendirir.</t>
  </si>
  <si>
    <t>Kazanımlar</t>
  </si>
  <si>
    <t>Tek karakterin kalıtımı ile ilgili problemler çözer.</t>
  </si>
  <si>
    <t>Mendel’in çalışmalarının kalıtım acısından önemini irdeler.</t>
  </si>
  <si>
    <t>Akraba evliliğinin olumsuz sonuçlarını araştırır ve tartışır.</t>
  </si>
  <si>
    <t>Canlıların yasadıkları çevreye adaptasyonunu örneklerle açıklar.</t>
  </si>
  <si>
    <t>DNA’nın yapısını şema üzerinde göstererek basit bir DNA modeli yapar.</t>
  </si>
  <si>
    <t>Yavruların anne-babaya benzediği, ama aynısı olmadığı çıkarımını yapar.</t>
  </si>
  <si>
    <t>Genetik mühendisliğindeki gelişmelerin olumlu sonuçlarını takdir eder</t>
  </si>
  <si>
    <t>Biyoteknolojik çalışmaların hayatımızdaki önemi ile ilgili bilgi toplayarak çalışma alanlarına örnekler verir.</t>
  </si>
  <si>
    <t>Canlıların çevresel değişimlere adaptasyonlarının biyolojik çeşitliliğe ve evrime katkıda bulunabileceğine örnekler verir</t>
  </si>
  <si>
    <t>Aynı yasam ortamında bulunan farklı organizmaların, neden benzer adaptasyonlar geliştirdiğini belirtir.</t>
  </si>
  <si>
    <t xml:space="preserve">Cismin sıvı içindeki ağırlığının daha az göründüğü sonucunu çıkarır </t>
  </si>
  <si>
    <t xml:space="preserve">Cismin havadaki ve sıvı içindeki ağırlıklarını karşılaştırır </t>
  </si>
  <si>
    <t>Bir cismin yoğunluğu ile daldırıldığı sıvının yoğunluğunu karşılaştırarak yüzme ve batma olayları için bir genelleme yapar.</t>
  </si>
  <si>
    <t>Kaldırma kuvvetinin, cisme aşağı yönde etki eden kuvvetin etkisini azalttığı sonucuna varır</t>
  </si>
  <si>
    <t>Cisimlerin kütlesini ve hacmini ölçerek yoğunluklarını hesaplar.</t>
  </si>
  <si>
    <t>Bir cisme etki eden kaldırma kuvvetinin, cismin yer değiştirdiği sıvının ağırlığına eşit büyüklükte ve yukarı yönde olduğunu keşfeder</t>
  </si>
  <si>
    <t>Bir cisme etki eden kaldırma kuvvetinin büyüklüğünün, cismin daldırıldığı sıvının yoğunluğu ile ilişkisini araştırır.</t>
  </si>
  <si>
    <t>Denge durumunda, yüzen bir cisme etki eden kaldırma kuvvetinin cismin ağırlığına eşit olduğunu fark eder</t>
  </si>
  <si>
    <t>FEN BİLİMLERİ ÖĞRT.</t>
  </si>
  <si>
    <t>Fen Bilimleri Öğrt.</t>
  </si>
  <si>
    <t xml:space="preserve">                     İPTAL</t>
  </si>
  <si>
    <t>AKARCA ORTAOKULU FEN VE TEKNOLOJİ DERSİ 1. TEOG SINAV ANALİZİ</t>
  </si>
  <si>
    <t>FEN VE TEKN. DERSİ 1. TEOG SINAVI ANALİZİ</t>
  </si>
  <si>
    <t>OKUL MÜDÜRÜ V.</t>
  </si>
  <si>
    <t xml:space="preserve"> </t>
  </si>
  <si>
    <t>2. Dönem</t>
  </si>
  <si>
    <t>TEOG SINAV ANALİZİ VE SINIF DEĞERLENDİRMESİ</t>
  </si>
  <si>
    <t xml:space="preserve">EDA NUR </t>
  </si>
  <si>
    <t>ÖZTEKİN</t>
  </si>
  <si>
    <t>ELİF SILA</t>
  </si>
  <si>
    <t xml:space="preserve"> YÜCEL</t>
  </si>
  <si>
    <t xml:space="preserve"> EZGİ </t>
  </si>
  <si>
    <t>DOĞAN</t>
  </si>
  <si>
    <t xml:space="preserve">GÜLPERİ </t>
  </si>
  <si>
    <t>HATİCE</t>
  </si>
  <si>
    <t xml:space="preserve"> AYDIN</t>
  </si>
  <si>
    <t xml:space="preserve"> MURAT</t>
  </si>
  <si>
    <t xml:space="preserve"> MUTLU</t>
  </si>
  <si>
    <t xml:space="preserve"> OYA</t>
  </si>
  <si>
    <t xml:space="preserve"> MAT</t>
  </si>
  <si>
    <t xml:space="preserve">RAMAZAN </t>
  </si>
  <si>
    <t xml:space="preserve">RANA </t>
  </si>
  <si>
    <t>ŞAFAK</t>
  </si>
  <si>
    <t>SELİM</t>
  </si>
  <si>
    <t xml:space="preserve"> ÜNSAL</t>
  </si>
  <si>
    <t>Canlılarda solunumun önemini kavrar ve solunumun nasıl gerçekleştiğini açıklar.</t>
  </si>
  <si>
    <t>Besin zincirindeki üretici-tüketici-ayrıştırıcı ilişkisini kavrar ve örnekler verir.</t>
  </si>
  <si>
    <t>Bitkilerde besin üretiminde fotosentezin önemini kavrar ve fotosentezin nasıl gerçekleştiğini
açıklar.</t>
  </si>
  <si>
    <t>Madde döngülerini şema üzerinde göstererek açıklar</t>
  </si>
  <si>
    <t>Katı atıkları geri dönüşüm için ayrıştırmanın önemini ve ülke ekonomisine katkısını,
araştırma verilerini kullanarak tartışır ve bu konuda çözüm önerileri sunar.</t>
  </si>
  <si>
    <t>Günümüzdeki biyo-teknoloji uygulamalarının olumlu ve olumsuz etkilerini, araştırma
verilerini kullanarak tartışır.</t>
  </si>
  <si>
    <t>Sesin boşlukta neden yayılmadığı belirtilir.</t>
  </si>
  <si>
    <t>İnce ve kalın kenarlı merceklerin odak noktalarını tespit ederek ormanlık alanlara
bırakılan cam atıklarının yangın riski oluşturabileceğini fark eder.</t>
  </si>
  <si>
    <t xml:space="preserve">Elektrik yüklerini sınıflandırarak aynı ve farklı cins elektrik yüklerinin birbirlerine
etkisini deneyerek keşfeder.
</t>
  </si>
  <si>
    <t>Elektriklenme çeşitleriyle ilgili deneyler yapar ve sonuçlarını gözlemler.</t>
  </si>
  <si>
    <t>Cisimleri, sahip oldukları elektrik yükleri bakımından sınıflandırır.</t>
  </si>
  <si>
    <t>Elementleri metal, ametal ve soygaz olarak sınıflandırarak özelliklerini karşılaştırır.</t>
  </si>
  <si>
    <t>Kimyasal bağ kavramını açıklayarak bağları iyonik ve kovalent karakterlerine göre
sınıflandırır.</t>
  </si>
  <si>
    <t>Maddelerin pH değerlerini kullanarak asitlik ve bazlık durumları hakkında çıkarımlarda
bulunur.</t>
  </si>
  <si>
    <t xml:space="preserve">Isı ile özısı, kütle ve sıcaklık arasındaki ilişkiyi kavrar.
</t>
  </si>
  <si>
    <t>Isı alışverişi ile ilgili problemler çözer.</t>
  </si>
  <si>
    <t>sıcaklıkları farklı maddeler arasında ısı alışverişi olduğu sonucuna varır</t>
  </si>
  <si>
    <t>Hâl değişimi esnasında ısı alışverişi olduğu sonucuna varır</t>
  </si>
  <si>
    <t>Özısıyı tanımlar ve yaptığı deneylerle farklı maddelerin özısılarının farklı olabileceği
çıkarımında bulunur.</t>
  </si>
  <si>
    <t xml:space="preserve">Maddelerin hâl değişim grafiğini çizer ve yorumlar.
</t>
  </si>
  <si>
    <t>İBAHİM USLUCAN</t>
  </si>
  <si>
    <t>Soruların geneli kolay ve kazanım dahilindeydi. 7. sorunun yapılma oranının %20  olma nedeni çöğrencilerin yanılgıya düşmelerinden kaynaklanmıştır.7. sorunun yapılma oranının düşük olma nedeni ise sorunun yanlış okunmasından kaynaklanmıştır.</t>
  </si>
  <si>
    <t>2016-2017</t>
  </si>
  <si>
    <t>TEOG 2. DÖNEM SINAVI ( A Kitapçığı)</t>
  </si>
  <si>
    <t>FEN BİLİMLERİ DERSİ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</si>
</sst>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Tahoma"/>
      <family val="2"/>
      <charset val="162"/>
    </font>
    <font>
      <b/>
      <sz val="8"/>
      <name val="Tahoma"/>
      <family val="2"/>
      <charset val="162"/>
    </font>
    <font>
      <sz val="10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theme="1"/>
      <name val="Tahoma"/>
      <family val="2"/>
      <charset val="162"/>
    </font>
    <font>
      <u/>
      <sz val="11"/>
      <color theme="10"/>
      <name val="Calibri"/>
      <family val="2"/>
      <charset val="162"/>
    </font>
    <font>
      <u/>
      <sz val="18"/>
      <color theme="10"/>
      <name val="Calibri"/>
      <family val="2"/>
      <charset val="162"/>
    </font>
    <font>
      <sz val="18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8"/>
      <color theme="3" tint="-0.249977111117893"/>
      <name val="Tahoma"/>
      <family val="2"/>
      <charset val="162"/>
    </font>
    <font>
      <sz val="9"/>
      <color theme="3" tint="-0.249977111117893"/>
      <name val="Tahoma"/>
      <family val="2"/>
      <charset val="162"/>
    </font>
    <font>
      <b/>
      <sz val="10"/>
      <color theme="4" tint="-0.249977111117893"/>
      <name val="Tahoma"/>
      <family val="2"/>
      <charset val="162"/>
    </font>
    <font>
      <b/>
      <sz val="8"/>
      <color theme="4" tint="-0.249977111117893"/>
      <name val="Tahoma"/>
      <family val="2"/>
      <charset val="162"/>
    </font>
    <font>
      <sz val="10"/>
      <color theme="4" tint="-0.249977111117893"/>
      <name val="Tahoma"/>
      <family val="2"/>
      <charset val="162"/>
    </font>
    <font>
      <b/>
      <sz val="11"/>
      <color theme="4" tint="-0.249977111117893"/>
      <name val="Tahoma"/>
      <family val="2"/>
      <charset val="162"/>
    </font>
    <font>
      <sz val="11"/>
      <color theme="4" tint="-0.249977111117893"/>
      <name val="Calibri"/>
      <family val="2"/>
      <charset val="162"/>
      <scheme val="minor"/>
    </font>
    <font>
      <b/>
      <sz val="11"/>
      <color theme="4" tint="-0.249977111117893"/>
      <name val="Calibri"/>
      <family val="2"/>
      <charset val="162"/>
      <scheme val="minor"/>
    </font>
    <font>
      <sz val="9"/>
      <color theme="4" tint="-0.249977111117893"/>
      <name val="Tahoma"/>
      <family val="2"/>
      <charset val="162"/>
    </font>
    <font>
      <sz val="1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5" borderId="0" xfId="0" applyFont="1" applyFill="1" applyProtection="1"/>
    <xf numFmtId="0" fontId="18" fillId="0" borderId="0" xfId="0" applyFont="1" applyProtection="1"/>
    <xf numFmtId="0" fontId="18" fillId="5" borderId="0" xfId="0" applyFont="1" applyFill="1" applyProtection="1"/>
    <xf numFmtId="0" fontId="14" fillId="3" borderId="18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19" xfId="0" applyFont="1" applyFill="1" applyBorder="1" applyAlignment="1" applyProtection="1">
      <alignment horizontal="center" vertical="center"/>
    </xf>
    <xf numFmtId="0" fontId="14" fillId="3" borderId="18" xfId="0" applyFont="1" applyFill="1" applyBorder="1" applyProtection="1"/>
    <xf numFmtId="0" fontId="14" fillId="3" borderId="0" xfId="0" applyFont="1" applyFill="1" applyBorder="1" applyProtection="1"/>
    <xf numFmtId="0" fontId="14" fillId="3" borderId="19" xfId="0" applyFont="1" applyFill="1" applyBorder="1" applyProtection="1"/>
    <xf numFmtId="0" fontId="14" fillId="3" borderId="16" xfId="0" applyFont="1" applyFill="1" applyBorder="1" applyAlignment="1" applyProtection="1">
      <alignment vertical="center"/>
    </xf>
    <xf numFmtId="0" fontId="14" fillId="3" borderId="14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3" borderId="18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8" fillId="5" borderId="0" xfId="0" applyFont="1" applyFill="1" applyAlignment="1" applyProtection="1">
      <alignment horizontal="center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4" fillId="0" borderId="0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Protection="1"/>
    <xf numFmtId="0" fontId="18" fillId="0" borderId="0" xfId="0" applyFont="1" applyFill="1" applyBorder="1" applyProtection="1"/>
    <xf numFmtId="0" fontId="19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vertical="top" wrapText="1"/>
      <protection locked="0"/>
    </xf>
    <xf numFmtId="0" fontId="18" fillId="7" borderId="0" xfId="0" applyFont="1" applyFill="1" applyProtection="1"/>
    <xf numFmtId="0" fontId="14" fillId="7" borderId="0" xfId="0" applyFont="1" applyFill="1" applyAlignment="1" applyProtection="1">
      <alignment vertical="center"/>
    </xf>
    <xf numFmtId="0" fontId="14" fillId="7" borderId="0" xfId="0" applyFont="1" applyFill="1" applyAlignment="1" applyProtection="1">
      <alignment horizontal="left" vertical="center"/>
    </xf>
    <xf numFmtId="0" fontId="14" fillId="7" borderId="8" xfId="0" applyFont="1" applyFill="1" applyBorder="1" applyAlignment="1" applyProtection="1">
      <alignment horizontal="center" vertical="center" wrapText="1"/>
    </xf>
    <xf numFmtId="0" fontId="14" fillId="7" borderId="7" xfId="0" applyFont="1" applyFill="1" applyBorder="1" applyAlignment="1" applyProtection="1">
      <alignment horizontal="center" vertical="center" wrapText="1"/>
    </xf>
    <xf numFmtId="0" fontId="14" fillId="7" borderId="7" xfId="0" applyFont="1" applyFill="1" applyBorder="1" applyAlignment="1" applyProtection="1">
      <alignment horizontal="center" vertical="center"/>
    </xf>
    <xf numFmtId="0" fontId="15" fillId="7" borderId="7" xfId="0" applyFont="1" applyFill="1" applyBorder="1" applyAlignment="1" applyProtection="1">
      <alignment horizontal="center" vertical="center"/>
    </xf>
    <xf numFmtId="0" fontId="15" fillId="7" borderId="7" xfId="0" applyFont="1" applyFill="1" applyBorder="1" applyAlignment="1" applyProtection="1">
      <alignment horizontal="center" vertical="center" wrapText="1"/>
    </xf>
    <xf numFmtId="0" fontId="14" fillId="7" borderId="4" xfId="0" applyFont="1" applyFill="1" applyBorder="1" applyAlignment="1" applyProtection="1">
      <alignment horizontal="center" vertical="center" wrapText="1"/>
    </xf>
    <xf numFmtId="1" fontId="13" fillId="7" borderId="1" xfId="0" applyNumberFormat="1" applyFont="1" applyFill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horizontal="center" vertical="center"/>
      <protection locked="0"/>
    </xf>
    <xf numFmtId="0" fontId="12" fillId="7" borderId="22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30" xfId="0" applyNumberFormat="1" applyFont="1" applyFill="1" applyBorder="1" applyAlignment="1" applyProtection="1">
      <alignment horizontal="center" vertical="center" shrinkToFit="1"/>
      <protection locked="0"/>
    </xf>
    <xf numFmtId="1" fontId="14" fillId="7" borderId="1" xfId="0" applyNumberFormat="1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12" fillId="7" borderId="13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1" xfId="0" applyNumberFormat="1" applyFont="1" applyFill="1" applyBorder="1" applyAlignment="1" applyProtection="1">
      <alignment horizontal="center" vertical="center" shrinkToFit="1"/>
      <protection locked="0"/>
    </xf>
    <xf numFmtId="1" fontId="14" fillId="7" borderId="9" xfId="0" applyNumberFormat="1" applyFont="1" applyFill="1" applyBorder="1" applyAlignment="1" applyProtection="1">
      <alignment horizontal="center" vertical="center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8" fillId="6" borderId="0" xfId="0" applyFont="1" applyFill="1" applyProtection="1"/>
    <xf numFmtId="0" fontId="18" fillId="6" borderId="12" xfId="0" applyFont="1" applyFill="1" applyBorder="1" applyAlignment="1" applyProtection="1"/>
    <xf numFmtId="0" fontId="18" fillId="6" borderId="23" xfId="0" applyFont="1" applyFill="1" applyBorder="1" applyAlignment="1" applyProtection="1"/>
    <xf numFmtId="0" fontId="18" fillId="6" borderId="13" xfId="0" applyFont="1" applyFill="1" applyBorder="1" applyAlignment="1" applyProtection="1"/>
    <xf numFmtId="0" fontId="15" fillId="7" borderId="3" xfId="0" applyFont="1" applyFill="1" applyBorder="1" applyAlignment="1" applyProtection="1">
      <alignment horizontal="center" vertical="center"/>
    </xf>
    <xf numFmtId="0" fontId="14" fillId="7" borderId="4" xfId="0" applyFont="1" applyFill="1" applyBorder="1" applyAlignment="1" applyProtection="1">
      <alignment horizontal="center" vertical="center"/>
    </xf>
    <xf numFmtId="0" fontId="16" fillId="7" borderId="5" xfId="0" applyFont="1" applyFill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 applyProtection="1">
      <alignment horizontal="center" vertical="center"/>
    </xf>
    <xf numFmtId="0" fontId="14" fillId="7" borderId="0" xfId="0" applyFont="1" applyFill="1" applyProtection="1"/>
    <xf numFmtId="0" fontId="14" fillId="7" borderId="1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1" fillId="5" borderId="0" xfId="0" applyFont="1" applyFill="1" applyProtection="1"/>
    <xf numFmtId="0" fontId="7" fillId="0" borderId="0" xfId="0" applyFont="1" applyAlignment="1"/>
    <xf numFmtId="0" fontId="7" fillId="0" borderId="0" xfId="0" applyFont="1" applyAlignment="1">
      <alignment wrapText="1"/>
    </xf>
    <xf numFmtId="0" fontId="7" fillId="0" borderId="2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0" borderId="0" xfId="0" applyBorder="1"/>
    <xf numFmtId="0" fontId="0" fillId="0" borderId="19" xfId="0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top" wrapText="1"/>
    </xf>
    <xf numFmtId="0" fontId="9" fillId="0" borderId="0" xfId="1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1" fillId="4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6" fillId="7" borderId="12" xfId="0" applyFont="1" applyFill="1" applyBorder="1" applyAlignment="1" applyProtection="1">
      <alignment horizontal="left" vertical="center" wrapText="1"/>
      <protection locked="0"/>
    </xf>
    <xf numFmtId="0" fontId="16" fillId="7" borderId="23" xfId="0" applyFont="1" applyFill="1" applyBorder="1" applyAlignment="1" applyProtection="1">
      <alignment horizontal="left" vertical="center"/>
      <protection locked="0"/>
    </xf>
    <xf numFmtId="0" fontId="16" fillId="7" borderId="13" xfId="0" applyFont="1" applyFill="1" applyBorder="1" applyAlignment="1" applyProtection="1">
      <alignment horizontal="left" vertical="center"/>
      <protection locked="0"/>
    </xf>
    <xf numFmtId="0" fontId="19" fillId="6" borderId="12" xfId="0" applyFont="1" applyFill="1" applyBorder="1" applyAlignment="1" applyProtection="1">
      <alignment horizontal="left" vertical="center"/>
    </xf>
    <xf numFmtId="0" fontId="19" fillId="6" borderId="23" xfId="0" applyFont="1" applyFill="1" applyBorder="1" applyAlignment="1" applyProtection="1">
      <alignment horizontal="left" vertical="center"/>
    </xf>
    <xf numFmtId="0" fontId="19" fillId="6" borderId="13" xfId="0" applyFont="1" applyFill="1" applyBorder="1" applyAlignment="1" applyProtection="1">
      <alignment horizontal="left" vertical="center"/>
    </xf>
    <xf numFmtId="0" fontId="14" fillId="3" borderId="12" xfId="0" applyFont="1" applyFill="1" applyBorder="1" applyAlignment="1" applyProtection="1">
      <alignment horizontal="center" vertical="center"/>
    </xf>
    <xf numFmtId="0" fontId="14" fillId="3" borderId="23" xfId="0" applyFont="1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</xf>
    <xf numFmtId="0" fontId="19" fillId="6" borderId="12" xfId="0" applyFont="1" applyFill="1" applyBorder="1" applyAlignment="1" applyProtection="1">
      <alignment horizontal="center"/>
    </xf>
    <xf numFmtId="0" fontId="19" fillId="6" borderId="23" xfId="0" applyFont="1" applyFill="1" applyBorder="1" applyAlignment="1" applyProtection="1">
      <alignment horizontal="center"/>
    </xf>
    <xf numFmtId="0" fontId="19" fillId="6" borderId="13" xfId="0" applyFont="1" applyFill="1" applyBorder="1" applyAlignment="1" applyProtection="1">
      <alignment horizontal="center"/>
    </xf>
    <xf numFmtId="0" fontId="14" fillId="6" borderId="12" xfId="0" applyFont="1" applyFill="1" applyBorder="1" applyAlignment="1" applyProtection="1">
      <alignment horizontal="center" vertical="center"/>
    </xf>
    <xf numFmtId="0" fontId="14" fillId="6" borderId="23" xfId="0" applyFont="1" applyFill="1" applyBorder="1" applyAlignment="1" applyProtection="1">
      <alignment horizontal="center" vertical="center"/>
    </xf>
    <xf numFmtId="0" fontId="14" fillId="6" borderId="13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left" vertical="center"/>
    </xf>
    <xf numFmtId="0" fontId="14" fillId="6" borderId="23" xfId="0" applyFont="1" applyFill="1" applyBorder="1" applyAlignment="1" applyProtection="1">
      <alignment horizontal="left" vertical="center"/>
    </xf>
    <xf numFmtId="0" fontId="14" fillId="6" borderId="13" xfId="0" applyFont="1" applyFill="1" applyBorder="1" applyAlignment="1" applyProtection="1">
      <alignment horizontal="left" vertical="center"/>
    </xf>
    <xf numFmtId="0" fontId="15" fillId="6" borderId="12" xfId="0" applyFont="1" applyFill="1" applyBorder="1" applyAlignment="1" applyProtection="1">
      <alignment horizontal="center" vertical="center" shrinkToFit="1"/>
    </xf>
    <xf numFmtId="0" fontId="15" fillId="6" borderId="23" xfId="0" applyFont="1" applyFill="1" applyBorder="1" applyAlignment="1" applyProtection="1">
      <alignment horizontal="center" vertical="center" shrinkToFit="1"/>
    </xf>
    <xf numFmtId="0" fontId="15" fillId="6" borderId="13" xfId="0" applyFont="1" applyFill="1" applyBorder="1" applyAlignment="1" applyProtection="1">
      <alignment horizontal="center" vertical="center" shrinkToFit="1"/>
    </xf>
    <xf numFmtId="164" fontId="15" fillId="6" borderId="12" xfId="0" applyNumberFormat="1" applyFont="1" applyFill="1" applyBorder="1" applyAlignment="1" applyProtection="1">
      <alignment horizontal="center" vertical="center" shrinkToFit="1"/>
    </xf>
    <xf numFmtId="164" fontId="15" fillId="6" borderId="23" xfId="0" applyNumberFormat="1" applyFont="1" applyFill="1" applyBorder="1" applyAlignment="1" applyProtection="1">
      <alignment horizontal="center" vertical="center" shrinkToFit="1"/>
    </xf>
    <xf numFmtId="164" fontId="15" fillId="6" borderId="13" xfId="0" applyNumberFormat="1" applyFont="1" applyFill="1" applyBorder="1" applyAlignment="1" applyProtection="1">
      <alignment horizontal="center" vertical="center" shrinkToFit="1"/>
    </xf>
    <xf numFmtId="0" fontId="20" fillId="5" borderId="18" xfId="0" applyFont="1" applyFill="1" applyBorder="1" applyAlignment="1" applyProtection="1">
      <alignment horizontal="left" vertical="top" wrapText="1"/>
      <protection locked="0"/>
    </xf>
    <xf numFmtId="0" fontId="16" fillId="5" borderId="0" xfId="0" applyFont="1" applyFill="1" applyBorder="1" applyAlignment="1" applyProtection="1">
      <alignment horizontal="left" vertical="top" wrapText="1"/>
      <protection locked="0"/>
    </xf>
    <xf numFmtId="0" fontId="16" fillId="5" borderId="19" xfId="0" applyFont="1" applyFill="1" applyBorder="1" applyAlignment="1" applyProtection="1">
      <alignment horizontal="left" vertical="top" wrapText="1"/>
      <protection locked="0"/>
    </xf>
    <xf numFmtId="0" fontId="16" fillId="5" borderId="18" xfId="0" applyFont="1" applyFill="1" applyBorder="1" applyAlignment="1" applyProtection="1">
      <alignment horizontal="left" vertical="top" wrapText="1"/>
      <protection locked="0"/>
    </xf>
    <xf numFmtId="0" fontId="16" fillId="5" borderId="20" xfId="0" applyFont="1" applyFill="1" applyBorder="1" applyAlignment="1" applyProtection="1">
      <alignment horizontal="left" vertical="top" wrapText="1"/>
      <protection locked="0"/>
    </xf>
    <xf numFmtId="0" fontId="16" fillId="5" borderId="21" xfId="0" applyFont="1" applyFill="1" applyBorder="1" applyAlignment="1" applyProtection="1">
      <alignment horizontal="left" vertical="top" wrapText="1"/>
      <protection locked="0"/>
    </xf>
    <xf numFmtId="0" fontId="16" fillId="5" borderId="22" xfId="0" applyFont="1" applyFill="1" applyBorder="1" applyAlignment="1" applyProtection="1">
      <alignment horizontal="left" vertical="top" wrapText="1"/>
      <protection locked="0"/>
    </xf>
    <xf numFmtId="0" fontId="15" fillId="6" borderId="12" xfId="0" applyFont="1" applyFill="1" applyBorder="1" applyAlignment="1" applyProtection="1">
      <alignment horizontal="center" vertical="center"/>
    </xf>
    <xf numFmtId="0" fontId="15" fillId="6" borderId="23" xfId="0" applyFont="1" applyFill="1" applyBorder="1" applyAlignment="1" applyProtection="1">
      <alignment horizontal="center" vertical="center"/>
    </xf>
    <xf numFmtId="0" fontId="15" fillId="6" borderId="13" xfId="0" applyFont="1" applyFill="1" applyBorder="1" applyAlignment="1" applyProtection="1">
      <alignment horizontal="center" vertical="center"/>
    </xf>
    <xf numFmtId="0" fontId="15" fillId="5" borderId="16" xfId="0" applyFont="1" applyFill="1" applyBorder="1" applyAlignment="1" applyProtection="1">
      <alignment horizontal="center" vertical="center"/>
    </xf>
    <xf numFmtId="0" fontId="14" fillId="5" borderId="14" xfId="0" applyFont="1" applyFill="1" applyBorder="1" applyAlignment="1" applyProtection="1">
      <alignment horizontal="center" vertical="center"/>
    </xf>
    <xf numFmtId="0" fontId="14" fillId="5" borderId="17" xfId="0" applyFont="1" applyFill="1" applyBorder="1" applyAlignment="1" applyProtection="1">
      <alignment horizontal="center" vertical="center"/>
    </xf>
    <xf numFmtId="0" fontId="19" fillId="6" borderId="12" xfId="0" applyFont="1" applyFill="1" applyBorder="1" applyAlignment="1" applyProtection="1">
      <alignment horizontal="left"/>
    </xf>
    <xf numFmtId="0" fontId="19" fillId="6" borderId="23" xfId="0" applyFont="1" applyFill="1" applyBorder="1" applyAlignment="1" applyProtection="1">
      <alignment horizontal="left"/>
    </xf>
    <xf numFmtId="0" fontId="19" fillId="6" borderId="13" xfId="0" applyFont="1" applyFill="1" applyBorder="1" applyAlignment="1" applyProtection="1">
      <alignment horizontal="left"/>
    </xf>
    <xf numFmtId="0" fontId="19" fillId="6" borderId="1" xfId="0" applyFont="1" applyFill="1" applyBorder="1" applyAlignment="1" applyProtection="1">
      <alignment horizontal="center"/>
    </xf>
    <xf numFmtId="0" fontId="14" fillId="7" borderId="26" xfId="0" applyFont="1" applyFill="1" applyBorder="1" applyAlignment="1" applyProtection="1">
      <alignment horizontal="center" vertical="center"/>
    </xf>
    <xf numFmtId="0" fontId="14" fillId="7" borderId="28" xfId="0" applyFont="1" applyFill="1" applyBorder="1" applyAlignment="1" applyProtection="1">
      <alignment horizontal="center" vertical="center"/>
    </xf>
    <xf numFmtId="0" fontId="14" fillId="7" borderId="27" xfId="0" applyFont="1" applyFill="1" applyBorder="1" applyAlignment="1" applyProtection="1">
      <alignment horizontal="center" vertical="center"/>
    </xf>
    <xf numFmtId="0" fontId="14" fillId="7" borderId="24" xfId="0" applyFont="1" applyFill="1" applyBorder="1" applyAlignment="1" applyProtection="1">
      <alignment horizontal="center" vertical="center"/>
    </xf>
    <xf numFmtId="0" fontId="14" fillId="7" borderId="25" xfId="0" applyFont="1" applyFill="1" applyBorder="1" applyAlignment="1" applyProtection="1">
      <alignment horizontal="center" vertical="center"/>
    </xf>
    <xf numFmtId="0" fontId="14" fillId="7" borderId="29" xfId="0" applyFont="1" applyFill="1" applyBorder="1" applyAlignment="1" applyProtection="1">
      <alignment horizontal="center" vertical="center"/>
    </xf>
    <xf numFmtId="0" fontId="14" fillId="7" borderId="2" xfId="0" applyFont="1" applyFill="1" applyBorder="1" applyAlignment="1" applyProtection="1">
      <alignment horizontal="center" vertical="center"/>
    </xf>
    <xf numFmtId="0" fontId="14" fillId="7" borderId="24" xfId="0" applyFont="1" applyFill="1" applyBorder="1" applyAlignment="1" applyProtection="1">
      <alignment horizontal="center" vertical="center" wrapText="1"/>
    </xf>
    <xf numFmtId="0" fontId="14" fillId="7" borderId="25" xfId="0" applyFont="1" applyFill="1" applyBorder="1" applyAlignment="1" applyProtection="1">
      <alignment horizontal="center" vertical="center" wrapText="1"/>
    </xf>
    <xf numFmtId="0" fontId="14" fillId="7" borderId="29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top"/>
    </xf>
    <xf numFmtId="0" fontId="14" fillId="3" borderId="14" xfId="0" applyFont="1" applyFill="1" applyBorder="1" applyAlignment="1" applyProtection="1">
      <alignment horizontal="center" vertical="top"/>
    </xf>
    <xf numFmtId="0" fontId="14" fillId="3" borderId="17" xfId="0" applyFont="1" applyFill="1" applyBorder="1" applyAlignment="1" applyProtection="1">
      <alignment horizontal="center" vertical="top"/>
    </xf>
    <xf numFmtId="0" fontId="14" fillId="7" borderId="0" xfId="0" applyFont="1" applyFill="1" applyAlignment="1" applyProtection="1">
      <alignment horizontal="left" vertical="center"/>
    </xf>
    <xf numFmtId="0" fontId="14" fillId="7" borderId="0" xfId="0" applyFont="1" applyFill="1" applyAlignment="1" applyProtection="1">
      <alignment horizontal="left" vertical="center"/>
      <protection locked="0"/>
    </xf>
    <xf numFmtId="14" fontId="14" fillId="7" borderId="0" xfId="0" applyNumberFormat="1" applyFont="1" applyFill="1" applyAlignment="1" applyProtection="1">
      <alignment horizontal="left" vertical="center"/>
      <protection locked="0"/>
    </xf>
    <xf numFmtId="0" fontId="17" fillId="7" borderId="0" xfId="0" applyFont="1" applyFill="1" applyAlignment="1" applyProtection="1">
      <alignment horizontal="center"/>
    </xf>
    <xf numFmtId="1" fontId="14" fillId="6" borderId="12" xfId="0" applyNumberFormat="1" applyFont="1" applyFill="1" applyBorder="1" applyAlignment="1" applyProtection="1">
      <alignment horizontal="center" vertical="center"/>
    </xf>
    <xf numFmtId="1" fontId="14" fillId="6" borderId="13" xfId="0" applyNumberFormat="1" applyFont="1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3"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style val="15"/>
  <c:chart>
    <c:autoTitleDeleted val="1"/>
    <c:plotArea>
      <c:layout>
        <c:manualLayout>
          <c:layoutTarget val="inner"/>
          <c:xMode val="edge"/>
          <c:yMode val="edge"/>
          <c:x val="6.2502928435004712E-2"/>
          <c:y val="0.10070312639491492"/>
          <c:w val="0.91530846843841962"/>
          <c:h val="0.49973539021907987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Val val="1"/>
          </c:dLbls>
          <c:val>
            <c:numRef>
              <c:f>'Analiz 1.1'!$E$19:$X$19</c:f>
              <c:numCache>
                <c:formatCode>0</c:formatCode>
                <c:ptCount val="20"/>
                <c:pt idx="0">
                  <c:v>20</c:v>
                </c:pt>
                <c:pt idx="1">
                  <c:v>100</c:v>
                </c:pt>
                <c:pt idx="2">
                  <c:v>70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50</c:v>
                </c:pt>
                <c:pt idx="7">
                  <c:v>80</c:v>
                </c:pt>
                <c:pt idx="8">
                  <c:v>70</c:v>
                </c:pt>
                <c:pt idx="9">
                  <c:v>80</c:v>
                </c:pt>
                <c:pt idx="10">
                  <c:v>100</c:v>
                </c:pt>
                <c:pt idx="11">
                  <c:v>80</c:v>
                </c:pt>
                <c:pt idx="12">
                  <c:v>80</c:v>
                </c:pt>
                <c:pt idx="13">
                  <c:v>90</c:v>
                </c:pt>
                <c:pt idx="14">
                  <c:v>90</c:v>
                </c:pt>
                <c:pt idx="15">
                  <c:v>80</c:v>
                </c:pt>
                <c:pt idx="16">
                  <c:v>70</c:v>
                </c:pt>
                <c:pt idx="17">
                  <c:v>90</c:v>
                </c:pt>
                <c:pt idx="18">
                  <c:v>60</c:v>
                </c:pt>
                <c:pt idx="19">
                  <c:v>70</c:v>
                </c:pt>
              </c:numCache>
            </c:numRef>
          </c:val>
        </c:ser>
        <c:gapWidth val="75"/>
        <c:axId val="51170688"/>
        <c:axId val="51061888"/>
      </c:barChart>
      <c:catAx>
        <c:axId val="511706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endParaRPr lang="tr-TR"/>
          </a:p>
        </c:txPr>
        <c:crossAx val="51061888"/>
        <c:crosses val="autoZero"/>
        <c:auto val="1"/>
        <c:lblAlgn val="ctr"/>
        <c:lblOffset val="100"/>
        <c:tickLblSkip val="1"/>
        <c:tickMarkSkip val="1"/>
      </c:catAx>
      <c:valAx>
        <c:axId val="51061888"/>
        <c:scaling>
          <c:orientation val="minMax"/>
        </c:scaling>
        <c:axPos val="l"/>
        <c:numFmt formatCode="0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tr-TR"/>
          </a:p>
        </c:txPr>
        <c:crossAx val="51170688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</c:chart>
  <c:printSettings>
    <c:headerFooter alignWithMargins="0"/>
    <c:pageMargins b="1" l="0.75000000000000588" r="0.75000000000000588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style val="7"/>
  <c:chart>
    <c:autoTitleDeleted val="1"/>
    <c:plotArea>
      <c:layout>
        <c:manualLayout>
          <c:layoutTarget val="inner"/>
          <c:xMode val="edge"/>
          <c:yMode val="edge"/>
          <c:x val="6.4969304368868788E-2"/>
          <c:y val="5.4684142395156746E-2"/>
          <c:w val="0.90124815249158441"/>
          <c:h val="0.3029808406985138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Val val="1"/>
          </c:dLbls>
          <c:cat>
            <c:strRef>
              <c:f>'Analiz 1.1'!$C$9:$C$18</c:f>
              <c:strCache>
                <c:ptCount val="10"/>
                <c:pt idx="0">
                  <c:v>EDA NUR </c:v>
                </c:pt>
                <c:pt idx="1">
                  <c:v>ELİF SILA</c:v>
                </c:pt>
                <c:pt idx="2">
                  <c:v> EZGİ </c:v>
                </c:pt>
                <c:pt idx="3">
                  <c:v>GÜLPERİ </c:v>
                </c:pt>
                <c:pt idx="4">
                  <c:v>HATİCE</c:v>
                </c:pt>
                <c:pt idx="5">
                  <c:v> MURAT</c:v>
                </c:pt>
                <c:pt idx="6">
                  <c:v> OYA</c:v>
                </c:pt>
                <c:pt idx="7">
                  <c:v>RAMAZAN </c:v>
                </c:pt>
                <c:pt idx="8">
                  <c:v>RANA </c:v>
                </c:pt>
                <c:pt idx="9">
                  <c:v>SELİM</c:v>
                </c:pt>
              </c:strCache>
            </c:strRef>
          </c:cat>
          <c:val>
            <c:numRef>
              <c:f>'Analiz 1.1'!$Y$9:$Y$18</c:f>
              <c:numCache>
                <c:formatCode>0</c:formatCode>
                <c:ptCount val="10"/>
                <c:pt idx="0">
                  <c:v>85</c:v>
                </c:pt>
                <c:pt idx="1">
                  <c:v>90</c:v>
                </c:pt>
                <c:pt idx="2">
                  <c:v>90</c:v>
                </c:pt>
                <c:pt idx="3">
                  <c:v>95</c:v>
                </c:pt>
                <c:pt idx="4">
                  <c:v>45</c:v>
                </c:pt>
                <c:pt idx="5">
                  <c:v>15</c:v>
                </c:pt>
                <c:pt idx="6">
                  <c:v>75</c:v>
                </c:pt>
                <c:pt idx="7">
                  <c:v>85</c:v>
                </c:pt>
                <c:pt idx="8">
                  <c:v>95</c:v>
                </c:pt>
                <c:pt idx="9">
                  <c:v>70</c:v>
                </c:pt>
              </c:numCache>
            </c:numRef>
          </c:val>
        </c:ser>
        <c:gapWidth val="75"/>
        <c:axId val="51103616"/>
        <c:axId val="51102080"/>
      </c:barChart>
      <c:valAx>
        <c:axId val="51102080"/>
        <c:scaling>
          <c:orientation val="minMax"/>
        </c:scaling>
        <c:axPos val="l"/>
        <c:majorGridlines/>
        <c:numFmt formatCode="0" sourceLinked="1"/>
        <c:tickLblPos val="nextTo"/>
        <c:crossAx val="51103616"/>
        <c:crosses val="autoZero"/>
        <c:crossBetween val="between"/>
      </c:valAx>
      <c:catAx>
        <c:axId val="51103616"/>
        <c:scaling>
          <c:orientation val="minMax"/>
        </c:scaling>
        <c:axPos val="b"/>
        <c:numFmt formatCode="0" sourceLinked="1"/>
        <c:tickLblPos val="nextTo"/>
        <c:txPr>
          <a:bodyPr rot="-540000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  <c:crossAx val="51102080"/>
        <c:crosses val="autoZero"/>
        <c:auto val="1"/>
        <c:lblAlgn val="ctr"/>
        <c:lblOffset val="100"/>
      </c:catAx>
      <c:spPr>
        <a:solidFill>
          <a:schemeClr val="bg1">
            <a:lumMod val="95000"/>
          </a:schemeClr>
        </a:solidFill>
        <a:ln w="25400" cap="flat" cmpd="sng" algn="ctr">
          <a:solidFill>
            <a:schemeClr val="accent5"/>
          </a:solidFill>
          <a:prstDash val="solid"/>
        </a:ln>
        <a:effectLst/>
      </c:spPr>
    </c:plotArea>
    <c:plotVisOnly val="1"/>
    <c:dispBlanksAs val="gap"/>
  </c:chart>
  <c:printSettings>
    <c:headerFooter alignWithMargins="0"/>
    <c:pageMargins b="1" l="0.75000000000000588" r="0.7500000000000058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0.16901618547681693"/>
          <c:y val="4.1666666666666664E-2"/>
          <c:w val="0.60840879265091863"/>
          <c:h val="0.83309419655876826"/>
        </c:manualLayout>
      </c:layout>
      <c:barChart>
        <c:barDir val="bar"/>
        <c:grouping val="stacked"/>
        <c:ser>
          <c:idx val="0"/>
          <c:order val="0"/>
          <c:cat>
            <c:strRef>
              <c:f>'Analiz 1.1'!$G$41:$G$45</c:f>
              <c:strCache>
                <c:ptCount val="5"/>
                <c:pt idx="0">
                  <c:v>0 -44          (1 alanlar)</c:v>
                </c:pt>
                <c:pt idx="1">
                  <c:v>45-55         (2 alanlar)</c:v>
                </c:pt>
                <c:pt idx="2">
                  <c:v>55-70         (3 alanlar)</c:v>
                </c:pt>
                <c:pt idx="3">
                  <c:v>70- 85        (4 alanlar)</c:v>
                </c:pt>
                <c:pt idx="4">
                  <c:v>85-100       (5 alanlar)</c:v>
                </c:pt>
              </c:strCache>
            </c:strRef>
          </c:cat>
          <c:val>
            <c:numRef>
              <c:f>'Analiz 1.1'!$H$41:$H$45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'Analiz 1.1'!$G$41:$G$45</c:f>
              <c:strCache>
                <c:ptCount val="5"/>
                <c:pt idx="0">
                  <c:v>0 -44          (1 alanlar)</c:v>
                </c:pt>
                <c:pt idx="1">
                  <c:v>45-55         (2 alanlar)</c:v>
                </c:pt>
                <c:pt idx="2">
                  <c:v>55-70         (3 alanlar)</c:v>
                </c:pt>
                <c:pt idx="3">
                  <c:v>70- 85        (4 alanlar)</c:v>
                </c:pt>
                <c:pt idx="4">
                  <c:v>85-100       (5 alanlar)</c:v>
                </c:pt>
              </c:strCache>
            </c:strRef>
          </c:cat>
          <c:val>
            <c:numRef>
              <c:f>'Analiz 1.1'!$I$41:$I$45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cat>
            <c:strRef>
              <c:f>'Analiz 1.1'!$G$41:$G$45</c:f>
              <c:strCache>
                <c:ptCount val="5"/>
                <c:pt idx="0">
                  <c:v>0 -44          (1 alanlar)</c:v>
                </c:pt>
                <c:pt idx="1">
                  <c:v>45-55         (2 alanlar)</c:v>
                </c:pt>
                <c:pt idx="2">
                  <c:v>55-70         (3 alanlar)</c:v>
                </c:pt>
                <c:pt idx="3">
                  <c:v>70- 85        (4 alanlar)</c:v>
                </c:pt>
                <c:pt idx="4">
                  <c:v>85-100       (5 alanlar)</c:v>
                </c:pt>
              </c:strCache>
            </c:strRef>
          </c:cat>
          <c:val>
            <c:numRef>
              <c:f>'Analiz 1.1'!$J$41:$J$45</c:f>
              <c:numCache>
                <c:formatCode>General</c:formatCode>
                <c:ptCount val="5"/>
              </c:numCache>
            </c:numRef>
          </c:val>
        </c:ser>
        <c:ser>
          <c:idx val="3"/>
          <c:order val="3"/>
          <c:cat>
            <c:strRef>
              <c:f>'Analiz 1.1'!$G$41:$G$45</c:f>
              <c:strCache>
                <c:ptCount val="5"/>
                <c:pt idx="0">
                  <c:v>0 -44          (1 alanlar)</c:v>
                </c:pt>
                <c:pt idx="1">
                  <c:v>45-55         (2 alanlar)</c:v>
                </c:pt>
                <c:pt idx="2">
                  <c:v>55-70         (3 alanlar)</c:v>
                </c:pt>
                <c:pt idx="3">
                  <c:v>70- 85        (4 alanlar)</c:v>
                </c:pt>
                <c:pt idx="4">
                  <c:v>85-100       (5 alanlar)</c:v>
                </c:pt>
              </c:strCache>
            </c:strRef>
          </c:cat>
          <c:val>
            <c:numRef>
              <c:f>'Analiz 1.1'!$K$41:$K$45</c:f>
              <c:numCache>
                <c:formatCode>General</c:formatCode>
                <c:ptCount val="5"/>
              </c:numCache>
            </c:numRef>
          </c:val>
        </c:ser>
        <c:ser>
          <c:idx val="4"/>
          <c:order val="4"/>
          <c:cat>
            <c:strRef>
              <c:f>'Analiz 1.1'!$G$41:$G$45</c:f>
              <c:strCache>
                <c:ptCount val="5"/>
                <c:pt idx="0">
                  <c:v>0 -44          (1 alanlar)</c:v>
                </c:pt>
                <c:pt idx="1">
                  <c:v>45-55         (2 alanlar)</c:v>
                </c:pt>
                <c:pt idx="2">
                  <c:v>55-70         (3 alanlar)</c:v>
                </c:pt>
                <c:pt idx="3">
                  <c:v>70- 85        (4 alanlar)</c:v>
                </c:pt>
                <c:pt idx="4">
                  <c:v>85-100       (5 alanlar)</c:v>
                </c:pt>
              </c:strCache>
            </c:strRef>
          </c:cat>
          <c:val>
            <c:numRef>
              <c:f>'Analiz 1.1'!$L$41:$L$45</c:f>
              <c:numCache>
                <c:formatCode>General</c:formatCode>
                <c:ptCount val="5"/>
              </c:numCache>
            </c:numRef>
          </c:val>
        </c:ser>
        <c:ser>
          <c:idx val="5"/>
          <c:order val="5"/>
          <c:cat>
            <c:strRef>
              <c:f>'Analiz 1.1'!$G$41:$G$45</c:f>
              <c:strCache>
                <c:ptCount val="5"/>
                <c:pt idx="0">
                  <c:v>0 -44          (1 alanlar)</c:v>
                </c:pt>
                <c:pt idx="1">
                  <c:v>45-55         (2 alanlar)</c:v>
                </c:pt>
                <c:pt idx="2">
                  <c:v>55-70         (3 alanlar)</c:v>
                </c:pt>
                <c:pt idx="3">
                  <c:v>70- 85        (4 alanlar)</c:v>
                </c:pt>
                <c:pt idx="4">
                  <c:v>85-100       (5 alanlar)</c:v>
                </c:pt>
              </c:strCache>
            </c:strRef>
          </c:cat>
          <c:val>
            <c:numRef>
              <c:f>'Analiz 1.1'!$M$41:$M$45</c:f>
              <c:numCache>
                <c:formatCode>General</c:formatCode>
                <c:ptCount val="5"/>
              </c:numCache>
            </c:numRef>
          </c:val>
        </c:ser>
        <c:ser>
          <c:idx val="6"/>
          <c:order val="6"/>
          <c:cat>
            <c:strRef>
              <c:f>'Analiz 1.1'!$G$41:$G$45</c:f>
              <c:strCache>
                <c:ptCount val="5"/>
                <c:pt idx="0">
                  <c:v>0 -44          (1 alanlar)</c:v>
                </c:pt>
                <c:pt idx="1">
                  <c:v>45-55         (2 alanlar)</c:v>
                </c:pt>
                <c:pt idx="2">
                  <c:v>55-70         (3 alanlar)</c:v>
                </c:pt>
                <c:pt idx="3">
                  <c:v>70- 85        (4 alanlar)</c:v>
                </c:pt>
                <c:pt idx="4">
                  <c:v>85-100       (5 alanlar)</c:v>
                </c:pt>
              </c:strCache>
            </c:strRef>
          </c:cat>
          <c:val>
            <c:numRef>
              <c:f>'Analiz 1.1'!$N$41:$N$45</c:f>
              <c:numCache>
                <c:formatCode>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</c:ser>
        <c:ser>
          <c:idx val="7"/>
          <c:order val="7"/>
          <c:cat>
            <c:strRef>
              <c:f>'Analiz 1.1'!$G$41:$G$45</c:f>
              <c:strCache>
                <c:ptCount val="5"/>
                <c:pt idx="0">
                  <c:v>0 -44          (1 alanlar)</c:v>
                </c:pt>
                <c:pt idx="1">
                  <c:v>45-55         (2 alanlar)</c:v>
                </c:pt>
                <c:pt idx="2">
                  <c:v>55-70         (3 alanlar)</c:v>
                </c:pt>
                <c:pt idx="3">
                  <c:v>70- 85        (4 alanlar)</c:v>
                </c:pt>
                <c:pt idx="4">
                  <c:v>85-100       (5 alanlar)</c:v>
                </c:pt>
              </c:strCache>
            </c:strRef>
          </c:cat>
          <c:val>
            <c:numRef>
              <c:f>'Analiz 1.1'!$O$41:$O$45</c:f>
              <c:numCache>
                <c:formatCode>0</c:formatCode>
                <c:ptCount val="5"/>
              </c:numCache>
            </c:numRef>
          </c:val>
        </c:ser>
        <c:overlap val="100"/>
        <c:axId val="51259648"/>
        <c:axId val="51281920"/>
      </c:barChart>
      <c:catAx>
        <c:axId val="51259648"/>
        <c:scaling>
          <c:orientation val="minMax"/>
        </c:scaling>
        <c:axPos val="l"/>
        <c:tickLblPos val="nextTo"/>
        <c:crossAx val="51281920"/>
        <c:crosses val="autoZero"/>
        <c:auto val="1"/>
        <c:lblAlgn val="ctr"/>
        <c:lblOffset val="100"/>
      </c:catAx>
      <c:valAx>
        <c:axId val="51281920"/>
        <c:scaling>
          <c:orientation val="minMax"/>
        </c:scaling>
        <c:axPos val="b"/>
        <c:majorGridlines/>
        <c:numFmt formatCode="General" sourceLinked="1"/>
        <c:tickLblPos val="nextTo"/>
        <c:crossAx val="51259648"/>
        <c:crosses val="autoZero"/>
        <c:crossBetween val="between"/>
      </c:valAx>
    </c:plotArea>
    <c:plotVisOnly val="1"/>
  </c:chart>
  <c:txPr>
    <a:bodyPr/>
    <a:lstStyle/>
    <a:p>
      <a:pPr>
        <a:defRPr>
          <a:solidFill>
            <a:schemeClr val="accent1">
              <a:lumMod val="50000"/>
            </a:schemeClr>
          </a:solidFill>
        </a:defRPr>
      </a:pPr>
      <a:endParaRPr lang="tr-TR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20</xdr:row>
      <xdr:rowOff>200025</xdr:rowOff>
    </xdr:from>
    <xdr:to>
      <xdr:col>26</xdr:col>
      <xdr:colOff>323850</xdr:colOff>
      <xdr:row>26</xdr:row>
      <xdr:rowOff>152401</xdr:rowOff>
    </xdr:to>
    <xdr:graphicFrame macro="">
      <xdr:nvGraphicFramePr>
        <xdr:cNvPr id="2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19047</xdr:rowOff>
    </xdr:from>
    <xdr:to>
      <xdr:col>26</xdr:col>
      <xdr:colOff>428626</xdr:colOff>
      <xdr:row>38</xdr:row>
      <xdr:rowOff>0</xdr:rowOff>
    </xdr:to>
    <xdr:graphicFrame macro="">
      <xdr:nvGraphicFramePr>
        <xdr:cNvPr id="3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123826</xdr:rowOff>
    </xdr:from>
    <xdr:to>
      <xdr:col>5</xdr:col>
      <xdr:colOff>257173</xdr:colOff>
      <xdr:row>51</xdr:row>
      <xdr:rowOff>142875</xdr:rowOff>
    </xdr:to>
    <xdr:graphicFrame macro="">
      <xdr:nvGraphicFramePr>
        <xdr:cNvPr id="6" name="5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rkandos.com/" TargetMode="External"/><Relationship Id="rId2" Type="http://schemas.openxmlformats.org/officeDocument/2006/relationships/hyperlink" Target="http://www.kalfalikustalik.com/" TargetMode="External"/><Relationship Id="rId1" Type="http://schemas.openxmlformats.org/officeDocument/2006/relationships/hyperlink" Target="http://www.erkandos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kalfalikustalik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2:H19"/>
  <sheetViews>
    <sheetView workbookViewId="0">
      <selection activeCell="D3" sqref="D3"/>
    </sheetView>
  </sheetViews>
  <sheetFormatPr defaultRowHeight="15"/>
  <cols>
    <col min="2" max="2" width="17.85546875" bestFit="1" customWidth="1"/>
    <col min="3" max="3" width="1.5703125" bestFit="1" customWidth="1"/>
    <col min="4" max="4" width="41.7109375" bestFit="1" customWidth="1"/>
    <col min="6" max="6" width="11.28515625" customWidth="1"/>
    <col min="7" max="7" width="12.28515625" customWidth="1"/>
    <col min="8" max="8" width="12.85546875" customWidth="1"/>
  </cols>
  <sheetData>
    <row r="2" spans="2:8" ht="24.95" customHeight="1">
      <c r="B2" s="3" t="s">
        <v>12</v>
      </c>
      <c r="C2" s="4" t="s">
        <v>13</v>
      </c>
      <c r="D2" s="12" t="s">
        <v>56</v>
      </c>
      <c r="F2" s="83" t="s">
        <v>47</v>
      </c>
      <c r="G2" s="84"/>
      <c r="H2" s="84"/>
    </row>
    <row r="3" spans="2:8" ht="24.95" customHeight="1">
      <c r="B3" s="3" t="s">
        <v>17</v>
      </c>
      <c r="C3" s="4" t="s">
        <v>13</v>
      </c>
      <c r="D3" s="12" t="s">
        <v>61</v>
      </c>
      <c r="F3" s="83" t="s">
        <v>48</v>
      </c>
      <c r="G3" s="84"/>
      <c r="H3" s="84"/>
    </row>
    <row r="4" spans="2:8" ht="24.95" customHeight="1">
      <c r="B4" s="3" t="s">
        <v>14</v>
      </c>
      <c r="C4" s="4" t="s">
        <v>13</v>
      </c>
      <c r="D4" s="12" t="s">
        <v>87</v>
      </c>
    </row>
    <row r="5" spans="2:8" ht="24.95" customHeight="1">
      <c r="B5" s="3" t="s">
        <v>15</v>
      </c>
      <c r="C5" s="4" t="s">
        <v>13</v>
      </c>
      <c r="D5" s="14" t="s">
        <v>57</v>
      </c>
    </row>
    <row r="6" spans="2:8" ht="24.95" customHeight="1">
      <c r="B6" s="3" t="s">
        <v>16</v>
      </c>
      <c r="C6" s="4" t="s">
        <v>13</v>
      </c>
      <c r="D6" s="12" t="s">
        <v>62</v>
      </c>
    </row>
    <row r="7" spans="2:8" ht="24.95" customHeight="1">
      <c r="B7" s="3" t="s">
        <v>30</v>
      </c>
      <c r="C7" s="4"/>
      <c r="D7" s="12" t="s">
        <v>83</v>
      </c>
    </row>
    <row r="8" spans="2:8" ht="24.95" customHeight="1">
      <c r="B8" s="13" t="s">
        <v>18</v>
      </c>
      <c r="C8" s="4" t="s">
        <v>13</v>
      </c>
      <c r="D8" s="12" t="s">
        <v>58</v>
      </c>
    </row>
    <row r="9" spans="2:8" ht="24.95" customHeight="1"/>
    <row r="10" spans="2:8" ht="24.95" customHeight="1"/>
    <row r="11" spans="2:8" ht="24.95" customHeight="1">
      <c r="B11" s="85" t="s">
        <v>40</v>
      </c>
      <c r="C11" s="85"/>
      <c r="D11" s="85"/>
    </row>
    <row r="12" spans="2:8" ht="24.95" customHeight="1">
      <c r="B12" s="85"/>
      <c r="C12" s="85"/>
      <c r="D12" s="85"/>
    </row>
    <row r="13" spans="2:8">
      <c r="B13" s="85"/>
      <c r="C13" s="85"/>
      <c r="D13" s="85"/>
    </row>
    <row r="14" spans="2:8">
      <c r="B14" s="85"/>
      <c r="C14" s="85"/>
      <c r="D14" s="85"/>
    </row>
    <row r="16" spans="2:8" ht="23.25">
      <c r="B16" s="83" t="s">
        <v>47</v>
      </c>
      <c r="C16" s="84"/>
      <c r="D16" s="84"/>
    </row>
    <row r="17" spans="2:5" ht="23.25">
      <c r="B17" s="83" t="s">
        <v>48</v>
      </c>
      <c r="C17" s="84"/>
      <c r="D17" s="84"/>
    </row>
    <row r="18" spans="2:5">
      <c r="B18" s="81"/>
      <c r="C18" s="81"/>
      <c r="D18" s="81"/>
    </row>
    <row r="19" spans="2:5" ht="48" customHeight="1">
      <c r="B19" s="82" t="s">
        <v>49</v>
      </c>
      <c r="C19" s="82"/>
      <c r="D19" s="82"/>
      <c r="E19" s="82"/>
    </row>
  </sheetData>
  <sheetProtection sheet="1" objects="1" scenarios="1" selectLockedCells="1"/>
  <mergeCells count="7">
    <mergeCell ref="B18:D18"/>
    <mergeCell ref="B19:E19"/>
    <mergeCell ref="F2:H2"/>
    <mergeCell ref="F3:H3"/>
    <mergeCell ref="B11:D14"/>
    <mergeCell ref="B16:D16"/>
    <mergeCell ref="B17:D17"/>
  </mergeCells>
  <hyperlinks>
    <hyperlink ref="B16" r:id="rId1"/>
    <hyperlink ref="B17" r:id="rId2"/>
    <hyperlink ref="F2" r:id="rId3"/>
    <hyperlink ref="F3" r:id="rId4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C1:J296"/>
  <sheetViews>
    <sheetView workbookViewId="0">
      <selection activeCell="D2" sqref="D2:F4"/>
    </sheetView>
  </sheetViews>
  <sheetFormatPr defaultRowHeight="15"/>
  <cols>
    <col min="3" max="3" width="4.85546875" customWidth="1"/>
    <col min="4" max="4" width="7.42578125" customWidth="1"/>
    <col min="5" max="5" width="56.85546875" style="7" customWidth="1"/>
    <col min="6" max="6" width="19.7109375" style="5" customWidth="1"/>
    <col min="7" max="7" width="10" style="5" customWidth="1"/>
    <col min="8" max="8" width="0.7109375" style="5" hidden="1" customWidth="1"/>
    <col min="9" max="9" width="5" hidden="1" customWidth="1"/>
  </cols>
  <sheetData>
    <row r="1" spans="3:10" ht="15" customHeight="1">
      <c r="D1" s="86"/>
      <c r="E1" s="86"/>
      <c r="F1" s="86"/>
      <c r="G1" s="86"/>
      <c r="H1" s="86"/>
      <c r="I1" s="86"/>
    </row>
    <row r="2" spans="3:10" ht="15" customHeight="1">
      <c r="D2" s="88" t="s">
        <v>86</v>
      </c>
      <c r="E2" s="88"/>
      <c r="F2" s="88"/>
      <c r="G2" s="76"/>
      <c r="H2" s="76"/>
      <c r="I2" s="76"/>
      <c r="J2" s="75"/>
    </row>
    <row r="3" spans="3:10" ht="15" customHeight="1">
      <c r="D3" s="88"/>
      <c r="E3" s="88"/>
      <c r="F3" s="88"/>
      <c r="G3" s="76"/>
      <c r="H3" s="76"/>
      <c r="I3" s="76"/>
    </row>
    <row r="4" spans="3:10" ht="15" customHeight="1">
      <c r="D4" s="89"/>
      <c r="E4" s="89"/>
      <c r="F4" s="89"/>
      <c r="G4" s="78"/>
      <c r="H4" s="77"/>
      <c r="I4" s="77"/>
    </row>
    <row r="5" spans="3:10" ht="28.5" customHeight="1">
      <c r="C5" s="80"/>
      <c r="D5" s="1" t="s">
        <v>20</v>
      </c>
      <c r="E5" s="1" t="s">
        <v>19</v>
      </c>
      <c r="F5" s="2" t="s">
        <v>11</v>
      </c>
      <c r="G5" s="79"/>
      <c r="H5"/>
    </row>
    <row r="6" spans="3:10" ht="30" customHeight="1">
      <c r="D6" s="73">
        <v>1</v>
      </c>
      <c r="E6" s="9" t="s">
        <v>63</v>
      </c>
      <c r="F6" s="10">
        <v>5</v>
      </c>
      <c r="G6"/>
      <c r="H6"/>
    </row>
    <row r="7" spans="3:10" ht="30" customHeight="1">
      <c r="D7" s="73">
        <v>2</v>
      </c>
      <c r="E7" s="9" t="s">
        <v>65</v>
      </c>
      <c r="F7" s="10">
        <v>5</v>
      </c>
      <c r="G7"/>
      <c r="H7"/>
    </row>
    <row r="8" spans="3:10" ht="30" customHeight="1">
      <c r="D8" s="73">
        <v>3</v>
      </c>
      <c r="E8" s="9" t="s">
        <v>66</v>
      </c>
      <c r="F8" s="10">
        <v>5</v>
      </c>
      <c r="G8"/>
      <c r="H8"/>
    </row>
    <row r="9" spans="3:10" ht="30" customHeight="1">
      <c r="D9" s="73">
        <v>4</v>
      </c>
      <c r="E9" s="9" t="s">
        <v>67</v>
      </c>
      <c r="F9" s="10">
        <v>5</v>
      </c>
      <c r="G9"/>
      <c r="H9"/>
    </row>
    <row r="10" spans="3:10" ht="30" customHeight="1">
      <c r="D10" s="73">
        <v>5</v>
      </c>
      <c r="E10" s="9" t="s">
        <v>68</v>
      </c>
      <c r="F10" s="10">
        <v>5</v>
      </c>
      <c r="G10"/>
      <c r="H10"/>
    </row>
    <row r="11" spans="3:10" ht="30" customHeight="1">
      <c r="D11" s="73">
        <v>6</v>
      </c>
      <c r="E11" s="9" t="s">
        <v>69</v>
      </c>
      <c r="F11" s="10">
        <v>5</v>
      </c>
      <c r="G11"/>
      <c r="H11"/>
    </row>
    <row r="12" spans="3:10" ht="30" customHeight="1">
      <c r="D12" s="73">
        <v>7</v>
      </c>
      <c r="E12" s="9" t="s">
        <v>70</v>
      </c>
      <c r="F12" s="10">
        <v>5</v>
      </c>
      <c r="G12"/>
      <c r="H12"/>
    </row>
    <row r="13" spans="3:10" ht="30" customHeight="1">
      <c r="D13" s="73">
        <v>8</v>
      </c>
      <c r="E13" s="9" t="s">
        <v>71</v>
      </c>
      <c r="F13" s="10">
        <v>5</v>
      </c>
      <c r="G13"/>
      <c r="H13"/>
    </row>
    <row r="14" spans="3:10" ht="25.5">
      <c r="D14" s="73">
        <v>9</v>
      </c>
      <c r="E14" s="9" t="s">
        <v>72</v>
      </c>
      <c r="F14" s="10">
        <v>5</v>
      </c>
      <c r="G14"/>
      <c r="H14"/>
    </row>
    <row r="15" spans="3:10" ht="42.75" customHeight="1">
      <c r="D15" s="73">
        <v>10</v>
      </c>
      <c r="E15" s="9" t="s">
        <v>73</v>
      </c>
      <c r="F15" s="10">
        <v>5</v>
      </c>
      <c r="G15"/>
      <c r="H15"/>
    </row>
    <row r="16" spans="3:10" ht="39.75" customHeight="1">
      <c r="D16" s="73">
        <v>11</v>
      </c>
      <c r="E16" s="9" t="s">
        <v>74</v>
      </c>
      <c r="F16" s="10">
        <v>5</v>
      </c>
      <c r="G16"/>
      <c r="H16"/>
    </row>
    <row r="17" spans="4:8" ht="30" customHeight="1">
      <c r="D17" s="73">
        <v>12</v>
      </c>
      <c r="E17" s="9" t="s">
        <v>75</v>
      </c>
      <c r="F17" s="10">
        <v>5</v>
      </c>
      <c r="G17"/>
      <c r="H17"/>
    </row>
    <row r="18" spans="4:8" ht="30" customHeight="1">
      <c r="D18" s="73">
        <v>13</v>
      </c>
      <c r="E18" s="9" t="s">
        <v>85</v>
      </c>
      <c r="F18" s="10">
        <v>5</v>
      </c>
      <c r="G18"/>
      <c r="H18"/>
    </row>
    <row r="19" spans="4:8" ht="30" customHeight="1">
      <c r="D19" s="73">
        <v>14</v>
      </c>
      <c r="E19" s="9" t="s">
        <v>76</v>
      </c>
      <c r="F19" s="10">
        <v>5</v>
      </c>
      <c r="G19"/>
      <c r="H19"/>
    </row>
    <row r="20" spans="4:8" ht="42" customHeight="1">
      <c r="D20" s="73">
        <v>15</v>
      </c>
      <c r="E20" s="9" t="s">
        <v>77</v>
      </c>
      <c r="F20" s="10">
        <v>5</v>
      </c>
      <c r="G20"/>
      <c r="H20"/>
    </row>
    <row r="21" spans="4:8" ht="30" customHeight="1">
      <c r="D21" s="73">
        <v>16</v>
      </c>
      <c r="E21" s="9" t="s">
        <v>78</v>
      </c>
      <c r="F21" s="10">
        <v>5</v>
      </c>
      <c r="G21"/>
      <c r="H21"/>
    </row>
    <row r="22" spans="4:8" ht="30" customHeight="1">
      <c r="D22" s="73">
        <v>17</v>
      </c>
      <c r="E22" s="9" t="s">
        <v>79</v>
      </c>
      <c r="F22" s="10">
        <v>5</v>
      </c>
      <c r="G22"/>
      <c r="H22"/>
    </row>
    <row r="23" spans="4:8" ht="30" customHeight="1">
      <c r="D23" s="73">
        <v>18</v>
      </c>
      <c r="E23" s="9" t="s">
        <v>80</v>
      </c>
      <c r="F23" s="10">
        <v>5</v>
      </c>
      <c r="G23"/>
      <c r="H23"/>
    </row>
    <row r="24" spans="4:8" ht="39" customHeight="1">
      <c r="D24" s="73">
        <v>19</v>
      </c>
      <c r="E24" s="9" t="s">
        <v>81</v>
      </c>
      <c r="F24" s="10">
        <v>5</v>
      </c>
      <c r="G24"/>
      <c r="H24"/>
    </row>
    <row r="25" spans="4:8" ht="41.25" customHeight="1">
      <c r="D25" s="73">
        <v>20</v>
      </c>
      <c r="E25" s="9" t="s">
        <v>82</v>
      </c>
      <c r="F25" s="10">
        <v>5</v>
      </c>
      <c r="G25"/>
      <c r="H25"/>
    </row>
    <row r="26" spans="4:8" ht="30" customHeight="1"/>
    <row r="27" spans="4:8" ht="30" customHeight="1"/>
    <row r="28" spans="4:8" ht="30" customHeight="1"/>
    <row r="29" spans="4:8" ht="30" customHeight="1">
      <c r="F29" s="6" t="s">
        <v>62</v>
      </c>
    </row>
    <row r="30" spans="4:8" ht="30" customHeight="1">
      <c r="F30" s="6" t="s">
        <v>84</v>
      </c>
    </row>
    <row r="31" spans="4:8" ht="30" customHeight="1">
      <c r="H31" s="6" t="str">
        <f>Bilgiler!D8</f>
        <v>ŞUAYİP BULAT</v>
      </c>
    </row>
    <row r="32" spans="4:8">
      <c r="H32" s="6" t="s">
        <v>21</v>
      </c>
    </row>
    <row r="34" spans="4:9">
      <c r="D34" s="16"/>
      <c r="E34" s="16"/>
      <c r="F34" s="16"/>
      <c r="G34" s="16"/>
      <c r="H34" s="16"/>
      <c r="I34" s="16"/>
    </row>
    <row r="38" spans="4:9">
      <c r="F38" s="6"/>
    </row>
    <row r="39" spans="4:9">
      <c r="F39" s="6"/>
    </row>
    <row r="40" spans="4:9">
      <c r="H40" s="6"/>
    </row>
    <row r="41" spans="4:9">
      <c r="H41" s="6"/>
    </row>
    <row r="76" spans="4:9">
      <c r="D76" s="16" t="str">
        <f>Bilgiler!D2</f>
        <v>AKARCA ORTAOKULU</v>
      </c>
      <c r="E76" s="16"/>
      <c r="F76" s="16"/>
      <c r="G76" s="16"/>
      <c r="H76" s="16"/>
      <c r="I76" s="16"/>
    </row>
    <row r="80" spans="4:9">
      <c r="F80" s="6" t="str">
        <f>Bilgiler!D6</f>
        <v>MERVE ONUR</v>
      </c>
    </row>
    <row r="81" spans="6:8">
      <c r="F81" s="6" t="str">
        <f>Bilgiler!D7</f>
        <v>FEN BİLİMLERİ ÖĞRT.</v>
      </c>
    </row>
    <row r="82" spans="6:8">
      <c r="H82" s="6" t="str">
        <f>Bilgiler!D8</f>
        <v>ŞUAYİP BULAT</v>
      </c>
    </row>
    <row r="83" spans="6:8">
      <c r="H83" s="6" t="s">
        <v>21</v>
      </c>
    </row>
    <row r="118" spans="4:9">
      <c r="D118" s="16" t="str">
        <f>Bilgiler!D2</f>
        <v>AKARCA ORTAOKULU</v>
      </c>
      <c r="E118" s="16"/>
      <c r="F118" s="16"/>
      <c r="G118" s="16"/>
      <c r="H118" s="16"/>
      <c r="I118" s="16"/>
    </row>
    <row r="119" spans="4:9">
      <c r="D119" s="16" t="str">
        <f>Bilgiler!D4</f>
        <v>FEN VE TEKN. DERSİ 1. TEOG SINAVI ANALİZİ</v>
      </c>
      <c r="E119" s="16"/>
      <c r="F119" s="16"/>
      <c r="G119" s="16"/>
      <c r="H119" s="16"/>
      <c r="I119" s="16"/>
    </row>
    <row r="120" spans="4:9">
      <c r="D120" s="15" t="s">
        <v>43</v>
      </c>
      <c r="E120" s="15"/>
      <c r="F120" s="15"/>
      <c r="G120" s="15"/>
      <c r="H120" s="15"/>
      <c r="I120" s="15"/>
    </row>
    <row r="121" spans="4:9" ht="127.5">
      <c r="D121" s="1" t="s">
        <v>20</v>
      </c>
      <c r="E121" s="1" t="s">
        <v>2</v>
      </c>
      <c r="F121" s="1" t="s">
        <v>38</v>
      </c>
      <c r="G121" s="1" t="s">
        <v>39</v>
      </c>
      <c r="H121" s="1" t="s">
        <v>19</v>
      </c>
      <c r="I121" s="2" t="s">
        <v>11</v>
      </c>
    </row>
    <row r="122" spans="4:9">
      <c r="D122" s="11">
        <v>1</v>
      </c>
      <c r="E122" s="8"/>
      <c r="F122" s="8"/>
      <c r="G122" s="9"/>
      <c r="H122" s="9"/>
      <c r="I122" s="10"/>
    </row>
    <row r="123" spans="4:9">
      <c r="D123" s="11">
        <v>2</v>
      </c>
      <c r="E123" s="8"/>
      <c r="F123" s="8"/>
      <c r="G123" s="9"/>
      <c r="H123" s="9"/>
      <c r="I123" s="10"/>
    </row>
    <row r="124" spans="4:9">
      <c r="D124" s="11">
        <v>3</v>
      </c>
      <c r="E124" s="8"/>
      <c r="F124" s="8"/>
      <c r="G124" s="9"/>
      <c r="H124" s="9"/>
      <c r="I124" s="10"/>
    </row>
    <row r="125" spans="4:9">
      <c r="D125" s="11">
        <v>4</v>
      </c>
      <c r="E125" s="8"/>
      <c r="F125" s="8"/>
      <c r="G125" s="9"/>
      <c r="H125" s="9"/>
      <c r="I125" s="10"/>
    </row>
    <row r="126" spans="4:9">
      <c r="D126" s="11">
        <v>5</v>
      </c>
      <c r="E126" s="8"/>
      <c r="F126" s="8"/>
      <c r="G126" s="9"/>
      <c r="H126" s="9"/>
      <c r="I126" s="10"/>
    </row>
    <row r="127" spans="4:9">
      <c r="D127" s="11">
        <v>6</v>
      </c>
      <c r="E127" s="8"/>
      <c r="F127" s="8"/>
      <c r="G127" s="9"/>
      <c r="H127" s="9"/>
      <c r="I127" s="10"/>
    </row>
    <row r="128" spans="4:9">
      <c r="D128" s="11">
        <v>7</v>
      </c>
      <c r="E128" s="8"/>
      <c r="F128" s="8"/>
      <c r="G128" s="9"/>
      <c r="H128" s="9"/>
      <c r="I128" s="10"/>
    </row>
    <row r="129" spans="4:9">
      <c r="D129" s="11">
        <v>8</v>
      </c>
      <c r="E129" s="8"/>
      <c r="F129" s="8"/>
      <c r="G129" s="9"/>
      <c r="H129" s="9"/>
      <c r="I129" s="10"/>
    </row>
    <row r="130" spans="4:9">
      <c r="D130" s="11">
        <v>9</v>
      </c>
      <c r="E130" s="8"/>
      <c r="F130" s="8"/>
      <c r="G130" s="9"/>
      <c r="H130" s="9"/>
      <c r="I130" s="10"/>
    </row>
    <row r="131" spans="4:9">
      <c r="D131" s="11">
        <v>10</v>
      </c>
      <c r="E131" s="8"/>
      <c r="F131" s="8"/>
      <c r="G131" s="9"/>
      <c r="H131" s="9"/>
      <c r="I131" s="10"/>
    </row>
    <row r="132" spans="4:9">
      <c r="D132" s="11">
        <v>11</v>
      </c>
      <c r="E132" s="8"/>
      <c r="F132" s="8"/>
      <c r="G132" s="9"/>
      <c r="H132" s="9"/>
      <c r="I132" s="10"/>
    </row>
    <row r="133" spans="4:9">
      <c r="D133" s="11">
        <v>12</v>
      </c>
      <c r="E133" s="8"/>
      <c r="F133" s="8"/>
      <c r="G133" s="9"/>
      <c r="H133" s="9"/>
      <c r="I133" s="10"/>
    </row>
    <row r="134" spans="4:9">
      <c r="D134" s="11">
        <v>13</v>
      </c>
      <c r="E134" s="8"/>
      <c r="F134" s="8"/>
      <c r="G134" s="9"/>
      <c r="H134" s="9"/>
      <c r="I134" s="10"/>
    </row>
    <row r="135" spans="4:9">
      <c r="D135" s="11">
        <v>14</v>
      </c>
      <c r="E135" s="8"/>
      <c r="F135" s="8"/>
      <c r="G135" s="9"/>
      <c r="H135" s="9"/>
      <c r="I135" s="10"/>
    </row>
    <row r="136" spans="4:9">
      <c r="D136" s="11">
        <v>15</v>
      </c>
      <c r="E136" s="8"/>
      <c r="F136" s="8"/>
      <c r="G136" s="9"/>
      <c r="H136" s="9"/>
      <c r="I136" s="10"/>
    </row>
    <row r="137" spans="4:9">
      <c r="D137" s="11">
        <v>16</v>
      </c>
      <c r="E137" s="8"/>
      <c r="F137" s="8"/>
      <c r="G137" s="9"/>
      <c r="H137" s="9"/>
      <c r="I137" s="10"/>
    </row>
    <row r="138" spans="4:9">
      <c r="D138" s="11">
        <v>17</v>
      </c>
      <c r="E138" s="8"/>
      <c r="F138" s="8"/>
      <c r="G138" s="9"/>
      <c r="H138" s="9"/>
      <c r="I138" s="10"/>
    </row>
    <row r="139" spans="4:9">
      <c r="D139" s="11">
        <v>18</v>
      </c>
      <c r="E139" s="8"/>
      <c r="F139" s="8"/>
      <c r="G139" s="9"/>
      <c r="H139" s="9"/>
      <c r="I139" s="10"/>
    </row>
    <row r="140" spans="4:9">
      <c r="D140" s="11">
        <v>19</v>
      </c>
      <c r="E140" s="8"/>
      <c r="F140" s="8"/>
      <c r="G140" s="9"/>
      <c r="H140" s="9"/>
      <c r="I140" s="10"/>
    </row>
    <row r="141" spans="4:9">
      <c r="D141" s="11">
        <v>20</v>
      </c>
      <c r="E141" s="8"/>
      <c r="F141" s="8"/>
      <c r="G141" s="9"/>
      <c r="H141" s="9"/>
      <c r="I141" s="10"/>
    </row>
    <row r="142" spans="4:9">
      <c r="D142" s="11">
        <v>21</v>
      </c>
      <c r="E142" s="8"/>
      <c r="F142" s="8"/>
      <c r="G142" s="9"/>
      <c r="H142" s="9"/>
      <c r="I142" s="10"/>
    </row>
    <row r="143" spans="4:9">
      <c r="D143" s="11">
        <v>22</v>
      </c>
      <c r="E143" s="8"/>
      <c r="F143" s="8"/>
      <c r="G143" s="9"/>
      <c r="H143" s="9"/>
      <c r="I143" s="10"/>
    </row>
    <row r="144" spans="4:9">
      <c r="D144" s="11">
        <v>23</v>
      </c>
      <c r="E144" s="8"/>
      <c r="F144" s="8"/>
      <c r="G144" s="9"/>
      <c r="H144" s="9"/>
      <c r="I144" s="10"/>
    </row>
    <row r="145" spans="4:9">
      <c r="D145" s="11">
        <v>24</v>
      </c>
      <c r="E145" s="8"/>
      <c r="F145" s="8"/>
      <c r="G145" s="9"/>
      <c r="H145" s="9"/>
      <c r="I145" s="10"/>
    </row>
    <row r="146" spans="4:9">
      <c r="D146" s="11">
        <v>25</v>
      </c>
      <c r="E146" s="8"/>
      <c r="F146" s="8"/>
      <c r="G146" s="9"/>
      <c r="H146" s="9"/>
      <c r="I146" s="10"/>
    </row>
    <row r="147" spans="4:9">
      <c r="D147" s="87" t="s">
        <v>5</v>
      </c>
      <c r="E147" s="87"/>
      <c r="F147" s="87"/>
      <c r="G147" s="87"/>
      <c r="H147" s="87"/>
      <c r="I147" s="11">
        <f>SUM(I122:I146)</f>
        <v>0</v>
      </c>
    </row>
    <row r="151" spans="4:9">
      <c r="F151" s="6" t="str">
        <f>Bilgiler!D6</f>
        <v>MERVE ONUR</v>
      </c>
    </row>
    <row r="152" spans="4:9">
      <c r="F152" s="6" t="str">
        <f>Bilgiler!D7</f>
        <v>FEN BİLİMLERİ ÖĞRT.</v>
      </c>
    </row>
    <row r="153" spans="4:9">
      <c r="H153" s="6" t="str">
        <f>Bilgiler!D8</f>
        <v>ŞUAYİP BULAT</v>
      </c>
    </row>
    <row r="154" spans="4:9">
      <c r="H154" s="6" t="s">
        <v>21</v>
      </c>
    </row>
    <row r="189" spans="4:9">
      <c r="D189" s="16" t="str">
        <f>Bilgiler!D2</f>
        <v>AKARCA ORTAOKULU</v>
      </c>
      <c r="E189" s="16"/>
      <c r="F189" s="16"/>
      <c r="G189" s="16"/>
      <c r="H189" s="16"/>
      <c r="I189" s="16"/>
    </row>
    <row r="190" spans="4:9">
      <c r="D190" s="16" t="str">
        <f>Bilgiler!D4</f>
        <v>FEN VE TEKN. DERSİ 1. TEOG SINAVI ANALİZİ</v>
      </c>
      <c r="E190" s="16"/>
      <c r="F190" s="16"/>
      <c r="G190" s="16"/>
      <c r="H190" s="16"/>
      <c r="I190" s="16"/>
    </row>
    <row r="191" spans="4:9">
      <c r="D191" s="15" t="s">
        <v>44</v>
      </c>
      <c r="E191" s="15"/>
      <c r="F191" s="15"/>
      <c r="G191" s="15"/>
      <c r="H191" s="15"/>
      <c r="I191" s="15"/>
    </row>
    <row r="192" spans="4:9" ht="127.5">
      <c r="D192" s="1" t="s">
        <v>20</v>
      </c>
      <c r="E192" s="1" t="s">
        <v>2</v>
      </c>
      <c r="F192" s="1" t="s">
        <v>38</v>
      </c>
      <c r="G192" s="1" t="s">
        <v>39</v>
      </c>
      <c r="H192" s="1" t="s">
        <v>19</v>
      </c>
      <c r="I192" s="2" t="s">
        <v>11</v>
      </c>
    </row>
    <row r="193" spans="4:9">
      <c r="D193" s="11">
        <v>1</v>
      </c>
      <c r="E193" s="8"/>
      <c r="F193" s="8"/>
      <c r="G193" s="9"/>
      <c r="H193" s="9"/>
      <c r="I193" s="10"/>
    </row>
    <row r="194" spans="4:9">
      <c r="D194" s="11">
        <v>2</v>
      </c>
      <c r="E194" s="8"/>
      <c r="F194" s="8"/>
      <c r="G194" s="9"/>
      <c r="H194" s="9"/>
      <c r="I194" s="10"/>
    </row>
    <row r="195" spans="4:9">
      <c r="D195" s="11">
        <v>3</v>
      </c>
      <c r="E195" s="8"/>
      <c r="F195" s="8"/>
      <c r="G195" s="9"/>
      <c r="H195" s="9"/>
      <c r="I195" s="10"/>
    </row>
    <row r="196" spans="4:9">
      <c r="D196" s="11">
        <v>4</v>
      </c>
      <c r="E196" s="8"/>
      <c r="F196" s="8"/>
      <c r="G196" s="9"/>
      <c r="H196" s="9"/>
      <c r="I196" s="10"/>
    </row>
    <row r="197" spans="4:9">
      <c r="D197" s="11">
        <v>5</v>
      </c>
      <c r="E197" s="8"/>
      <c r="F197" s="8"/>
      <c r="G197" s="9"/>
      <c r="H197" s="9"/>
      <c r="I197" s="10"/>
    </row>
    <row r="198" spans="4:9">
      <c r="D198" s="11">
        <v>6</v>
      </c>
      <c r="E198" s="8"/>
      <c r="F198" s="8"/>
      <c r="G198" s="9"/>
      <c r="H198" s="9"/>
      <c r="I198" s="10"/>
    </row>
    <row r="199" spans="4:9">
      <c r="D199" s="11">
        <v>7</v>
      </c>
      <c r="E199" s="8"/>
      <c r="F199" s="8"/>
      <c r="G199" s="9"/>
      <c r="H199" s="9"/>
      <c r="I199" s="10"/>
    </row>
    <row r="200" spans="4:9">
      <c r="D200" s="11">
        <v>8</v>
      </c>
      <c r="E200" s="8"/>
      <c r="F200" s="8"/>
      <c r="G200" s="9"/>
      <c r="H200" s="9"/>
      <c r="I200" s="10"/>
    </row>
    <row r="201" spans="4:9">
      <c r="D201" s="11">
        <v>9</v>
      </c>
      <c r="E201" s="8"/>
      <c r="F201" s="8"/>
      <c r="G201" s="9"/>
      <c r="H201" s="9"/>
      <c r="I201" s="10"/>
    </row>
    <row r="202" spans="4:9">
      <c r="D202" s="11">
        <v>10</v>
      </c>
      <c r="E202" s="8"/>
      <c r="F202" s="8"/>
      <c r="G202" s="9"/>
      <c r="H202" s="9"/>
      <c r="I202" s="10"/>
    </row>
    <row r="203" spans="4:9">
      <c r="D203" s="11">
        <v>11</v>
      </c>
      <c r="E203" s="8"/>
      <c r="F203" s="8"/>
      <c r="G203" s="9"/>
      <c r="H203" s="9"/>
      <c r="I203" s="10"/>
    </row>
    <row r="204" spans="4:9">
      <c r="D204" s="11">
        <v>12</v>
      </c>
      <c r="E204" s="8"/>
      <c r="F204" s="8"/>
      <c r="G204" s="9"/>
      <c r="H204" s="9"/>
      <c r="I204" s="10"/>
    </row>
    <row r="205" spans="4:9">
      <c r="D205" s="11">
        <v>13</v>
      </c>
      <c r="E205" s="8"/>
      <c r="F205" s="8"/>
      <c r="G205" s="9"/>
      <c r="H205" s="9"/>
      <c r="I205" s="10"/>
    </row>
    <row r="206" spans="4:9">
      <c r="D206" s="11">
        <v>14</v>
      </c>
      <c r="E206" s="8"/>
      <c r="F206" s="8"/>
      <c r="G206" s="9"/>
      <c r="H206" s="9"/>
      <c r="I206" s="10"/>
    </row>
    <row r="207" spans="4:9">
      <c r="D207" s="11">
        <v>15</v>
      </c>
      <c r="E207" s="8"/>
      <c r="F207" s="8"/>
      <c r="G207" s="9"/>
      <c r="H207" s="9"/>
      <c r="I207" s="10"/>
    </row>
    <row r="208" spans="4:9">
      <c r="D208" s="11">
        <v>16</v>
      </c>
      <c r="E208" s="8"/>
      <c r="F208" s="8"/>
      <c r="G208" s="9"/>
      <c r="H208" s="9"/>
      <c r="I208" s="10"/>
    </row>
    <row r="209" spans="4:9">
      <c r="D209" s="11">
        <v>17</v>
      </c>
      <c r="E209" s="8"/>
      <c r="F209" s="8"/>
      <c r="G209" s="9"/>
      <c r="H209" s="9"/>
      <c r="I209" s="10"/>
    </row>
    <row r="210" spans="4:9">
      <c r="D210" s="11">
        <v>18</v>
      </c>
      <c r="E210" s="8"/>
      <c r="F210" s="8"/>
      <c r="G210" s="9"/>
      <c r="H210" s="9"/>
      <c r="I210" s="10"/>
    </row>
    <row r="211" spans="4:9">
      <c r="D211" s="11">
        <v>19</v>
      </c>
      <c r="E211" s="8"/>
      <c r="F211" s="8"/>
      <c r="G211" s="9"/>
      <c r="H211" s="9"/>
      <c r="I211" s="10"/>
    </row>
    <row r="212" spans="4:9">
      <c r="D212" s="11">
        <v>20</v>
      </c>
      <c r="E212" s="8"/>
      <c r="F212" s="8"/>
      <c r="G212" s="9"/>
      <c r="H212" s="9"/>
      <c r="I212" s="10"/>
    </row>
    <row r="213" spans="4:9">
      <c r="D213" s="11">
        <v>21</v>
      </c>
      <c r="E213" s="8"/>
      <c r="F213" s="8"/>
      <c r="G213" s="9"/>
      <c r="H213" s="9"/>
      <c r="I213" s="10"/>
    </row>
    <row r="214" spans="4:9">
      <c r="D214" s="11">
        <v>22</v>
      </c>
      <c r="E214" s="8"/>
      <c r="F214" s="8"/>
      <c r="G214" s="9"/>
      <c r="H214" s="9"/>
      <c r="I214" s="10"/>
    </row>
    <row r="215" spans="4:9">
      <c r="D215" s="11">
        <v>23</v>
      </c>
      <c r="E215" s="8"/>
      <c r="F215" s="8"/>
      <c r="G215" s="9"/>
      <c r="H215" s="9"/>
      <c r="I215" s="10"/>
    </row>
    <row r="216" spans="4:9">
      <c r="D216" s="11">
        <v>24</v>
      </c>
      <c r="E216" s="8"/>
      <c r="F216" s="8"/>
      <c r="G216" s="9"/>
      <c r="H216" s="9"/>
      <c r="I216" s="10"/>
    </row>
    <row r="217" spans="4:9">
      <c r="D217" s="11">
        <v>25</v>
      </c>
      <c r="E217" s="8"/>
      <c r="F217" s="8"/>
      <c r="G217" s="9"/>
      <c r="H217" s="9"/>
      <c r="I217" s="10"/>
    </row>
    <row r="218" spans="4:9">
      <c r="D218" s="87" t="s">
        <v>5</v>
      </c>
      <c r="E218" s="87"/>
      <c r="F218" s="87"/>
      <c r="G218" s="87"/>
      <c r="H218" s="87"/>
      <c r="I218" s="11">
        <f>SUM(I193:I217)</f>
        <v>0</v>
      </c>
    </row>
    <row r="222" spans="4:9">
      <c r="F222" s="6" t="str">
        <f>Bilgiler!D6</f>
        <v>MERVE ONUR</v>
      </c>
    </row>
    <row r="223" spans="4:9">
      <c r="F223" s="6" t="str">
        <f>Bilgiler!D7</f>
        <v>FEN BİLİMLERİ ÖĞRT.</v>
      </c>
    </row>
    <row r="224" spans="4:9">
      <c r="H224" s="6" t="str">
        <f>Bilgiler!D8</f>
        <v>ŞUAYİP BULAT</v>
      </c>
    </row>
    <row r="225" spans="8:8">
      <c r="H225" s="6" t="s">
        <v>21</v>
      </c>
    </row>
    <row r="260" spans="4:9">
      <c r="D260" s="16" t="str">
        <f>Bilgiler!D2</f>
        <v>AKARCA ORTAOKULU</v>
      </c>
      <c r="E260" s="16"/>
      <c r="F260" s="16"/>
      <c r="G260" s="16"/>
      <c r="H260" s="16"/>
      <c r="I260" s="16"/>
    </row>
    <row r="261" spans="4:9">
      <c r="D261" s="16" t="str">
        <f>Bilgiler!D4</f>
        <v>FEN VE TEKN. DERSİ 1. TEOG SINAVI ANALİZİ</v>
      </c>
      <c r="E261" s="16"/>
      <c r="F261" s="16"/>
      <c r="G261" s="16"/>
      <c r="H261" s="16"/>
      <c r="I261" s="16"/>
    </row>
    <row r="262" spans="4:9">
      <c r="D262" s="15" t="s">
        <v>45</v>
      </c>
      <c r="E262" s="15"/>
      <c r="F262" s="15"/>
      <c r="G262" s="15"/>
      <c r="H262" s="15"/>
      <c r="I262" s="15"/>
    </row>
    <row r="263" spans="4:9" ht="127.5">
      <c r="D263" s="1" t="s">
        <v>20</v>
      </c>
      <c r="E263" s="1" t="s">
        <v>2</v>
      </c>
      <c r="F263" s="1" t="s">
        <v>38</v>
      </c>
      <c r="G263" s="1" t="s">
        <v>39</v>
      </c>
      <c r="H263" s="1" t="s">
        <v>19</v>
      </c>
      <c r="I263" s="2" t="s">
        <v>11</v>
      </c>
    </row>
    <row r="264" spans="4:9">
      <c r="D264" s="11">
        <v>1</v>
      </c>
      <c r="E264" s="8"/>
      <c r="F264" s="8"/>
      <c r="G264" s="9"/>
      <c r="H264" s="9"/>
      <c r="I264" s="10"/>
    </row>
    <row r="265" spans="4:9">
      <c r="D265" s="11">
        <v>2</v>
      </c>
      <c r="E265" s="8"/>
      <c r="F265" s="8"/>
      <c r="G265" s="9"/>
      <c r="H265" s="9"/>
      <c r="I265" s="10"/>
    </row>
    <row r="266" spans="4:9">
      <c r="D266" s="11">
        <v>3</v>
      </c>
      <c r="E266" s="8"/>
      <c r="F266" s="8"/>
      <c r="G266" s="9"/>
      <c r="H266" s="9"/>
      <c r="I266" s="10"/>
    </row>
    <row r="267" spans="4:9">
      <c r="D267" s="11">
        <v>4</v>
      </c>
      <c r="E267" s="8"/>
      <c r="F267" s="8"/>
      <c r="G267" s="9"/>
      <c r="H267" s="9"/>
      <c r="I267" s="10"/>
    </row>
    <row r="268" spans="4:9">
      <c r="D268" s="11">
        <v>5</v>
      </c>
      <c r="E268" s="8"/>
      <c r="F268" s="8"/>
      <c r="G268" s="9"/>
      <c r="H268" s="9"/>
      <c r="I268" s="10"/>
    </row>
    <row r="269" spans="4:9">
      <c r="D269" s="11">
        <v>6</v>
      </c>
      <c r="E269" s="8"/>
      <c r="F269" s="8"/>
      <c r="G269" s="9"/>
      <c r="H269" s="9"/>
      <c r="I269" s="10"/>
    </row>
    <row r="270" spans="4:9">
      <c r="D270" s="11">
        <v>7</v>
      </c>
      <c r="E270" s="8"/>
      <c r="F270" s="8"/>
      <c r="G270" s="9"/>
      <c r="H270" s="9"/>
      <c r="I270" s="10"/>
    </row>
    <row r="271" spans="4:9">
      <c r="D271" s="11">
        <v>8</v>
      </c>
      <c r="E271" s="8"/>
      <c r="F271" s="8"/>
      <c r="G271" s="9"/>
      <c r="H271" s="9"/>
      <c r="I271" s="10"/>
    </row>
    <row r="272" spans="4:9">
      <c r="D272" s="11">
        <v>9</v>
      </c>
      <c r="E272" s="8"/>
      <c r="F272" s="8"/>
      <c r="G272" s="9"/>
      <c r="H272" s="9"/>
      <c r="I272" s="10"/>
    </row>
    <row r="273" spans="4:9">
      <c r="D273" s="11">
        <v>10</v>
      </c>
      <c r="E273" s="8"/>
      <c r="F273" s="8"/>
      <c r="G273" s="9"/>
      <c r="H273" s="9"/>
      <c r="I273" s="10"/>
    </row>
    <row r="274" spans="4:9">
      <c r="D274" s="11">
        <v>11</v>
      </c>
      <c r="E274" s="8"/>
      <c r="F274" s="8"/>
      <c r="G274" s="9"/>
      <c r="H274" s="9"/>
      <c r="I274" s="10"/>
    </row>
    <row r="275" spans="4:9">
      <c r="D275" s="11">
        <v>12</v>
      </c>
      <c r="E275" s="8"/>
      <c r="F275" s="8"/>
      <c r="G275" s="9"/>
      <c r="H275" s="9"/>
      <c r="I275" s="10"/>
    </row>
    <row r="276" spans="4:9">
      <c r="D276" s="11">
        <v>13</v>
      </c>
      <c r="E276" s="8"/>
      <c r="F276" s="8"/>
      <c r="G276" s="9"/>
      <c r="H276" s="9"/>
      <c r="I276" s="10"/>
    </row>
    <row r="277" spans="4:9">
      <c r="D277" s="11">
        <v>14</v>
      </c>
      <c r="E277" s="8"/>
      <c r="F277" s="8"/>
      <c r="G277" s="9"/>
      <c r="H277" s="9"/>
      <c r="I277" s="10"/>
    </row>
    <row r="278" spans="4:9">
      <c r="D278" s="11">
        <v>15</v>
      </c>
      <c r="E278" s="8"/>
      <c r="F278" s="8"/>
      <c r="G278" s="9"/>
      <c r="H278" s="9"/>
      <c r="I278" s="10"/>
    </row>
    <row r="279" spans="4:9">
      <c r="D279" s="11">
        <v>16</v>
      </c>
      <c r="E279" s="8"/>
      <c r="F279" s="8"/>
      <c r="G279" s="9"/>
      <c r="H279" s="9"/>
      <c r="I279" s="10"/>
    </row>
    <row r="280" spans="4:9">
      <c r="D280" s="11">
        <v>17</v>
      </c>
      <c r="E280" s="8"/>
      <c r="F280" s="8"/>
      <c r="G280" s="9"/>
      <c r="H280" s="9"/>
      <c r="I280" s="10"/>
    </row>
    <row r="281" spans="4:9">
      <c r="D281" s="11">
        <v>18</v>
      </c>
      <c r="E281" s="8"/>
      <c r="F281" s="8"/>
      <c r="G281" s="9"/>
      <c r="H281" s="9"/>
      <c r="I281" s="10"/>
    </row>
    <row r="282" spans="4:9">
      <c r="D282" s="11">
        <v>19</v>
      </c>
      <c r="E282" s="8"/>
      <c r="F282" s="8"/>
      <c r="G282" s="9"/>
      <c r="H282" s="9"/>
      <c r="I282" s="10"/>
    </row>
    <row r="283" spans="4:9">
      <c r="D283" s="11">
        <v>20</v>
      </c>
      <c r="E283" s="8"/>
      <c r="F283" s="8"/>
      <c r="G283" s="9"/>
      <c r="H283" s="9"/>
      <c r="I283" s="10"/>
    </row>
    <row r="284" spans="4:9">
      <c r="D284" s="11">
        <v>21</v>
      </c>
      <c r="E284" s="8"/>
      <c r="F284" s="8"/>
      <c r="G284" s="9"/>
      <c r="H284" s="9"/>
      <c r="I284" s="10"/>
    </row>
    <row r="285" spans="4:9">
      <c r="D285" s="11">
        <v>22</v>
      </c>
      <c r="E285" s="8"/>
      <c r="F285" s="8"/>
      <c r="G285" s="9"/>
      <c r="H285" s="9"/>
      <c r="I285" s="10"/>
    </row>
    <row r="286" spans="4:9">
      <c r="D286" s="11">
        <v>23</v>
      </c>
      <c r="E286" s="8"/>
      <c r="F286" s="8"/>
      <c r="G286" s="9"/>
      <c r="H286" s="9"/>
      <c r="I286" s="10"/>
    </row>
    <row r="287" spans="4:9">
      <c r="D287" s="11">
        <v>24</v>
      </c>
      <c r="E287" s="8"/>
      <c r="F287" s="8"/>
      <c r="G287" s="9"/>
      <c r="H287" s="9"/>
      <c r="I287" s="10"/>
    </row>
    <row r="288" spans="4:9">
      <c r="D288" s="11">
        <v>25</v>
      </c>
      <c r="E288" s="8"/>
      <c r="F288" s="8"/>
      <c r="G288" s="9"/>
      <c r="H288" s="9"/>
      <c r="I288" s="10"/>
    </row>
    <row r="289" spans="4:9">
      <c r="D289" s="87" t="s">
        <v>5</v>
      </c>
      <c r="E289" s="87"/>
      <c r="F289" s="87"/>
      <c r="G289" s="87"/>
      <c r="H289" s="87"/>
      <c r="I289" s="11">
        <f>SUM(I264:I288)</f>
        <v>0</v>
      </c>
    </row>
    <row r="293" spans="4:9">
      <c r="F293" s="6" t="str">
        <f>Bilgiler!D6</f>
        <v>MERVE ONUR</v>
      </c>
    </row>
    <row r="294" spans="4:9">
      <c r="F294" s="6" t="str">
        <f>Bilgiler!D7</f>
        <v>FEN BİLİMLERİ ÖĞRT.</v>
      </c>
    </row>
    <row r="295" spans="4:9">
      <c r="H295" s="6" t="str">
        <f>Bilgiler!D8</f>
        <v>ŞUAYİP BULAT</v>
      </c>
    </row>
    <row r="296" spans="4:9">
      <c r="H296" s="6" t="s">
        <v>21</v>
      </c>
    </row>
  </sheetData>
  <mergeCells count="5">
    <mergeCell ref="D1:I1"/>
    <mergeCell ref="D289:H289"/>
    <mergeCell ref="D147:H147"/>
    <mergeCell ref="D218:H218"/>
    <mergeCell ref="D2:F4"/>
  </mergeCells>
  <pageMargins left="0.39370078740157483" right="0.31496062992125984" top="0.31496062992125984" bottom="0.43307086614173229" header="0.31496062992125984" footer="0.31496062992125984"/>
  <pageSetup paperSize="9" scale="75" orientation="portrait" blackAndWhite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AL76"/>
  <sheetViews>
    <sheetView tabSelected="1" zoomScale="80" zoomScaleNormal="80" workbookViewId="0">
      <selection activeCell="G16" sqref="G16"/>
    </sheetView>
  </sheetViews>
  <sheetFormatPr defaultRowHeight="15"/>
  <cols>
    <col min="1" max="1" width="8.42578125" style="18" customWidth="1"/>
    <col min="2" max="2" width="8.85546875" style="18" customWidth="1"/>
    <col min="3" max="3" width="18.5703125" style="18" customWidth="1"/>
    <col min="4" max="4" width="16" style="18" customWidth="1"/>
    <col min="5" max="25" width="6.7109375" style="18" customWidth="1"/>
    <col min="26" max="26" width="9.5703125" style="18" customWidth="1"/>
    <col min="27" max="27" width="7.28515625" style="18" customWidth="1"/>
    <col min="28" max="16384" width="9.140625" style="18"/>
  </cols>
  <sheetData>
    <row r="1" spans="1:27">
      <c r="A1" s="147" t="s">
        <v>91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</row>
    <row r="2" spans="1:27">
      <c r="A2" s="43"/>
      <c r="B2" s="43"/>
      <c r="C2" s="44" t="s">
        <v>35</v>
      </c>
      <c r="D2" s="144" t="str">
        <f>Bilgiler!D2</f>
        <v>AKARCA ORTAOKULU</v>
      </c>
      <c r="E2" s="144"/>
      <c r="F2" s="144"/>
      <c r="G2" s="144"/>
      <c r="H2" s="144"/>
      <c r="I2" s="144"/>
      <c r="J2" s="144"/>
      <c r="K2" s="43"/>
      <c r="L2" s="43"/>
      <c r="M2" s="43"/>
      <c r="N2" s="144" t="s">
        <v>9</v>
      </c>
      <c r="O2" s="144"/>
      <c r="P2" s="144"/>
      <c r="Q2" s="144"/>
      <c r="R2" s="45" t="s">
        <v>13</v>
      </c>
      <c r="S2" s="144" t="str">
        <f>Bilgiler!D5</f>
        <v>8/A</v>
      </c>
      <c r="T2" s="144"/>
      <c r="U2" s="144"/>
      <c r="V2" s="144"/>
      <c r="W2" s="144"/>
      <c r="X2" s="43"/>
      <c r="Y2" s="43"/>
      <c r="Z2" s="43"/>
      <c r="AA2" s="43"/>
    </row>
    <row r="3" spans="1:27">
      <c r="A3" s="43"/>
      <c r="B3" s="43"/>
      <c r="C3" s="44" t="s">
        <v>36</v>
      </c>
      <c r="D3" s="144" t="s">
        <v>132</v>
      </c>
      <c r="E3" s="144"/>
      <c r="F3" s="144"/>
      <c r="G3" s="144"/>
      <c r="H3" s="144"/>
      <c r="I3" s="144"/>
      <c r="J3" s="144"/>
      <c r="K3" s="43"/>
      <c r="L3" s="43"/>
      <c r="M3" s="43"/>
      <c r="N3" s="144" t="s">
        <v>29</v>
      </c>
      <c r="O3" s="144"/>
      <c r="P3" s="144"/>
      <c r="Q3" s="144"/>
      <c r="R3" s="45" t="s">
        <v>13</v>
      </c>
      <c r="S3" s="145" t="s">
        <v>90</v>
      </c>
      <c r="T3" s="145"/>
      <c r="U3" s="145"/>
      <c r="V3" s="145"/>
      <c r="W3" s="145"/>
      <c r="X3" s="43"/>
      <c r="Y3" s="43"/>
      <c r="Z3" s="43"/>
      <c r="AA3" s="43"/>
    </row>
    <row r="4" spans="1:27">
      <c r="A4" s="43"/>
      <c r="B4" s="43"/>
      <c r="C4" s="44" t="s">
        <v>37</v>
      </c>
      <c r="D4" s="144" t="s">
        <v>134</v>
      </c>
      <c r="E4" s="144"/>
      <c r="F4" s="144"/>
      <c r="G4" s="144"/>
      <c r="H4" s="144"/>
      <c r="I4" s="144"/>
      <c r="J4" s="144"/>
      <c r="K4" s="43"/>
      <c r="L4" s="43"/>
      <c r="M4" s="43"/>
      <c r="N4" s="144" t="s">
        <v>10</v>
      </c>
      <c r="O4" s="144"/>
      <c r="P4" s="144"/>
      <c r="Q4" s="144"/>
      <c r="R4" s="45" t="s">
        <v>13</v>
      </c>
      <c r="S4" s="145" t="s">
        <v>133</v>
      </c>
      <c r="T4" s="145"/>
      <c r="U4" s="145"/>
      <c r="V4" s="145"/>
      <c r="W4" s="145"/>
      <c r="X4" s="43"/>
      <c r="Y4" s="43"/>
      <c r="Z4" s="43"/>
      <c r="AA4" s="43"/>
    </row>
    <row r="5" spans="1:27">
      <c r="A5" s="43"/>
      <c r="B5" s="43"/>
      <c r="C5" s="44" t="s">
        <v>0</v>
      </c>
      <c r="D5" s="144" t="s">
        <v>62</v>
      </c>
      <c r="E5" s="144"/>
      <c r="F5" s="144"/>
      <c r="G5" s="144"/>
      <c r="H5" s="144"/>
      <c r="I5" s="144"/>
      <c r="J5" s="144"/>
      <c r="K5" s="43"/>
      <c r="L5" s="43"/>
      <c r="M5" s="43"/>
      <c r="N5" s="144" t="s">
        <v>89</v>
      </c>
      <c r="O5" s="144"/>
      <c r="P5" s="144"/>
      <c r="Q5" s="144"/>
      <c r="R5" s="45"/>
      <c r="S5" s="146"/>
      <c r="T5" s="145"/>
      <c r="U5" s="145"/>
      <c r="V5" s="145"/>
      <c r="W5" s="145"/>
      <c r="X5" s="43"/>
      <c r="Y5" s="43"/>
      <c r="Z5" s="43"/>
      <c r="AA5" s="43"/>
    </row>
    <row r="6" spans="1:27" ht="15.75" thickBo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ht="15.75" thickTop="1">
      <c r="A7" s="134" t="s">
        <v>1</v>
      </c>
      <c r="B7" s="135"/>
      <c r="C7" s="135"/>
      <c r="D7" s="136"/>
      <c r="E7" s="137" t="s">
        <v>2</v>
      </c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 t="s">
        <v>4</v>
      </c>
      <c r="Z7" s="137"/>
      <c r="AA7" s="137"/>
    </row>
    <row r="8" spans="1:27" ht="25.5">
      <c r="A8" s="46" t="s">
        <v>6</v>
      </c>
      <c r="B8" s="47" t="s">
        <v>7</v>
      </c>
      <c r="C8" s="47" t="s">
        <v>32</v>
      </c>
      <c r="D8" s="47" t="s">
        <v>31</v>
      </c>
      <c r="E8" s="48">
        <v>1</v>
      </c>
      <c r="F8" s="48">
        <v>2</v>
      </c>
      <c r="G8" s="48">
        <v>3</v>
      </c>
      <c r="H8" s="48">
        <v>4</v>
      </c>
      <c r="I8" s="48">
        <v>5</v>
      </c>
      <c r="J8" s="48">
        <v>6</v>
      </c>
      <c r="K8" s="48">
        <v>7</v>
      </c>
      <c r="L8" s="48">
        <v>8</v>
      </c>
      <c r="M8" s="48">
        <v>9</v>
      </c>
      <c r="N8" s="48">
        <v>10</v>
      </c>
      <c r="O8" s="48">
        <v>11</v>
      </c>
      <c r="P8" s="48">
        <v>12</v>
      </c>
      <c r="Q8" s="48">
        <v>13</v>
      </c>
      <c r="R8" s="48">
        <v>14</v>
      </c>
      <c r="S8" s="48">
        <v>15</v>
      </c>
      <c r="T8" s="48">
        <v>16</v>
      </c>
      <c r="U8" s="48">
        <v>17</v>
      </c>
      <c r="V8" s="48">
        <v>18</v>
      </c>
      <c r="W8" s="48">
        <v>19</v>
      </c>
      <c r="X8" s="48">
        <v>20</v>
      </c>
      <c r="Y8" s="49" t="s">
        <v>3</v>
      </c>
      <c r="Z8" s="49" t="s">
        <v>51</v>
      </c>
      <c r="AA8" s="50" t="s">
        <v>33</v>
      </c>
    </row>
    <row r="9" spans="1:27">
      <c r="A9" s="51">
        <v>1</v>
      </c>
      <c r="B9" s="52">
        <v>2</v>
      </c>
      <c r="C9" s="53" t="s">
        <v>92</v>
      </c>
      <c r="D9" s="53" t="s">
        <v>93</v>
      </c>
      <c r="E9" s="54">
        <v>0</v>
      </c>
      <c r="F9" s="55">
        <v>5</v>
      </c>
      <c r="G9" s="55">
        <v>5</v>
      </c>
      <c r="H9" s="55">
        <v>5</v>
      </c>
      <c r="I9" s="55">
        <v>5</v>
      </c>
      <c r="J9" s="55">
        <v>5</v>
      </c>
      <c r="K9" s="55">
        <v>5</v>
      </c>
      <c r="L9" s="55">
        <v>5</v>
      </c>
      <c r="M9" s="55">
        <v>5</v>
      </c>
      <c r="N9" s="55">
        <v>5</v>
      </c>
      <c r="O9" s="55">
        <v>5</v>
      </c>
      <c r="P9" s="55">
        <v>5</v>
      </c>
      <c r="Q9" s="55">
        <v>5</v>
      </c>
      <c r="R9" s="55">
        <v>5</v>
      </c>
      <c r="S9" s="55">
        <v>5</v>
      </c>
      <c r="T9" s="55">
        <v>0</v>
      </c>
      <c r="U9" s="55">
        <v>0</v>
      </c>
      <c r="V9" s="55">
        <v>5</v>
      </c>
      <c r="W9" s="55">
        <v>5</v>
      </c>
      <c r="X9" s="55">
        <v>5</v>
      </c>
      <c r="Y9" s="56">
        <v>85</v>
      </c>
      <c r="Z9" s="56" t="str">
        <f>IF(SUM(E9:X9)="","",IF(Y9&lt;45,"1",IF(Y9&lt;55,"2",IF(Y9&lt;70,"3",IF(Y9&lt;85,"4",IF(Y9&lt;=100,"5",""))))))</f>
        <v>5</v>
      </c>
      <c r="AA9" s="57"/>
    </row>
    <row r="10" spans="1:27">
      <c r="A10" s="51">
        <v>2</v>
      </c>
      <c r="B10" s="52">
        <v>4</v>
      </c>
      <c r="C10" s="53" t="s">
        <v>94</v>
      </c>
      <c r="D10" s="53" t="s">
        <v>95</v>
      </c>
      <c r="E10" s="58">
        <v>0</v>
      </c>
      <c r="F10" s="59">
        <v>5</v>
      </c>
      <c r="G10" s="59">
        <v>5</v>
      </c>
      <c r="H10" s="59">
        <v>5</v>
      </c>
      <c r="I10" s="59">
        <v>5</v>
      </c>
      <c r="J10" s="59">
        <v>5</v>
      </c>
      <c r="K10" s="59">
        <v>0</v>
      </c>
      <c r="L10" s="59">
        <v>5</v>
      </c>
      <c r="M10" s="59">
        <v>5</v>
      </c>
      <c r="N10" s="59">
        <v>5</v>
      </c>
      <c r="O10" s="59">
        <v>5</v>
      </c>
      <c r="P10" s="59">
        <v>5</v>
      </c>
      <c r="Q10" s="59">
        <v>5</v>
      </c>
      <c r="R10" s="59">
        <v>5</v>
      </c>
      <c r="S10" s="59">
        <v>5</v>
      </c>
      <c r="T10" s="59">
        <v>5</v>
      </c>
      <c r="U10" s="59">
        <v>5</v>
      </c>
      <c r="V10" s="59">
        <v>5</v>
      </c>
      <c r="W10" s="59">
        <v>5</v>
      </c>
      <c r="X10" s="59">
        <v>5</v>
      </c>
      <c r="Y10" s="56">
        <v>90</v>
      </c>
      <c r="Z10" s="56" t="str">
        <f t="shared" ref="Z10:Z18" si="0">IF(SUM(E10:X10)="","",IF(Y10&lt;45,"1",IF(Y10&lt;55,"2",IF(Y10&lt;70,"3",IF(Y10&lt;85,"4",IF(Y10&lt;=100,"5",""))))))</f>
        <v>5</v>
      </c>
      <c r="AA10" s="57"/>
    </row>
    <row r="11" spans="1:27">
      <c r="A11" s="51">
        <v>3</v>
      </c>
      <c r="B11" s="52">
        <v>6</v>
      </c>
      <c r="C11" s="53" t="s">
        <v>96</v>
      </c>
      <c r="D11" s="53" t="s">
        <v>97</v>
      </c>
      <c r="E11" s="58">
        <v>0</v>
      </c>
      <c r="F11" s="59">
        <v>5</v>
      </c>
      <c r="G11" s="59">
        <v>5</v>
      </c>
      <c r="H11" s="59">
        <v>5</v>
      </c>
      <c r="I11" s="59">
        <v>0</v>
      </c>
      <c r="J11" s="59">
        <v>5</v>
      </c>
      <c r="K11" s="59">
        <v>5</v>
      </c>
      <c r="L11" s="59">
        <v>5</v>
      </c>
      <c r="M11" s="59">
        <v>5</v>
      </c>
      <c r="N11" s="59">
        <v>5</v>
      </c>
      <c r="O11" s="59">
        <v>5</v>
      </c>
      <c r="P11" s="59">
        <v>5</v>
      </c>
      <c r="Q11" s="59">
        <v>5</v>
      </c>
      <c r="R11" s="59">
        <v>5</v>
      </c>
      <c r="S11" s="59">
        <v>5</v>
      </c>
      <c r="T11" s="59">
        <v>5</v>
      </c>
      <c r="U11" s="59">
        <v>5</v>
      </c>
      <c r="V11" s="59">
        <v>5</v>
      </c>
      <c r="W11" s="59">
        <v>5</v>
      </c>
      <c r="X11" s="59">
        <v>5</v>
      </c>
      <c r="Y11" s="56">
        <v>90</v>
      </c>
      <c r="Z11" s="56" t="str">
        <f t="shared" si="0"/>
        <v>5</v>
      </c>
      <c r="AA11" s="57"/>
    </row>
    <row r="12" spans="1:27">
      <c r="A12" s="51">
        <v>4</v>
      </c>
      <c r="B12" s="52">
        <v>7</v>
      </c>
      <c r="C12" s="53" t="s">
        <v>98</v>
      </c>
      <c r="D12" s="53" t="s">
        <v>60</v>
      </c>
      <c r="E12" s="58">
        <v>0</v>
      </c>
      <c r="F12" s="59">
        <v>5</v>
      </c>
      <c r="G12" s="59">
        <v>5</v>
      </c>
      <c r="H12" s="59">
        <v>5</v>
      </c>
      <c r="I12" s="59">
        <v>5</v>
      </c>
      <c r="J12" s="59">
        <v>5</v>
      </c>
      <c r="K12" s="59">
        <v>5</v>
      </c>
      <c r="L12" s="59">
        <v>5</v>
      </c>
      <c r="M12" s="59">
        <v>5</v>
      </c>
      <c r="N12" s="59">
        <v>5</v>
      </c>
      <c r="O12" s="59">
        <v>5</v>
      </c>
      <c r="P12" s="59">
        <v>5</v>
      </c>
      <c r="Q12" s="59">
        <v>5</v>
      </c>
      <c r="R12" s="59">
        <v>5</v>
      </c>
      <c r="S12" s="59">
        <v>5</v>
      </c>
      <c r="T12" s="59">
        <v>5</v>
      </c>
      <c r="U12" s="59">
        <v>5</v>
      </c>
      <c r="V12" s="59">
        <v>5</v>
      </c>
      <c r="W12" s="59">
        <v>5</v>
      </c>
      <c r="X12" s="59">
        <v>5</v>
      </c>
      <c r="Y12" s="56">
        <v>95</v>
      </c>
      <c r="Z12" s="56" t="str">
        <f t="shared" si="0"/>
        <v>5</v>
      </c>
      <c r="AA12" s="57"/>
    </row>
    <row r="13" spans="1:27">
      <c r="A13" s="51">
        <v>5</v>
      </c>
      <c r="B13" s="52">
        <v>9</v>
      </c>
      <c r="C13" s="53" t="s">
        <v>99</v>
      </c>
      <c r="D13" s="53" t="s">
        <v>100</v>
      </c>
      <c r="E13" s="58">
        <v>0</v>
      </c>
      <c r="F13" s="59">
        <v>5</v>
      </c>
      <c r="G13" s="59">
        <v>0</v>
      </c>
      <c r="H13" s="59">
        <v>0</v>
      </c>
      <c r="I13" s="59">
        <v>5</v>
      </c>
      <c r="J13" s="59">
        <v>5</v>
      </c>
      <c r="K13" s="59">
        <v>0</v>
      </c>
      <c r="L13" s="59">
        <v>0</v>
      </c>
      <c r="M13" s="59">
        <v>0</v>
      </c>
      <c r="N13" s="59">
        <v>0</v>
      </c>
      <c r="O13" s="59">
        <v>5</v>
      </c>
      <c r="P13" s="59">
        <v>0</v>
      </c>
      <c r="Q13" s="59">
        <v>0</v>
      </c>
      <c r="R13" s="59">
        <v>5</v>
      </c>
      <c r="S13" s="59">
        <v>5</v>
      </c>
      <c r="T13" s="59">
        <v>5</v>
      </c>
      <c r="U13" s="59">
        <v>5</v>
      </c>
      <c r="V13" s="59">
        <v>5</v>
      </c>
      <c r="W13" s="59">
        <v>0</v>
      </c>
      <c r="X13" s="59">
        <v>0</v>
      </c>
      <c r="Y13" s="56">
        <v>45</v>
      </c>
      <c r="Z13" s="56" t="str">
        <f t="shared" si="0"/>
        <v>2</v>
      </c>
      <c r="AA13" s="57"/>
    </row>
    <row r="14" spans="1:27">
      <c r="A14" s="51">
        <v>6</v>
      </c>
      <c r="B14" s="52">
        <v>10</v>
      </c>
      <c r="C14" s="53" t="s">
        <v>101</v>
      </c>
      <c r="D14" s="53" t="s">
        <v>102</v>
      </c>
      <c r="E14" s="58">
        <v>0</v>
      </c>
      <c r="F14" s="59">
        <v>5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5</v>
      </c>
      <c r="O14" s="59">
        <v>5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6">
        <v>15</v>
      </c>
      <c r="Z14" s="56" t="str">
        <f t="shared" si="0"/>
        <v>1</v>
      </c>
      <c r="AA14" s="57"/>
    </row>
    <row r="15" spans="1:27">
      <c r="A15" s="51">
        <v>7</v>
      </c>
      <c r="B15" s="52">
        <v>13</v>
      </c>
      <c r="C15" s="53" t="s">
        <v>103</v>
      </c>
      <c r="D15" s="53" t="s">
        <v>104</v>
      </c>
      <c r="E15" s="58">
        <v>0</v>
      </c>
      <c r="F15" s="59">
        <v>5</v>
      </c>
      <c r="G15" s="59">
        <v>5</v>
      </c>
      <c r="H15" s="59">
        <v>5</v>
      </c>
      <c r="I15" s="59">
        <v>5</v>
      </c>
      <c r="J15" s="59">
        <v>0</v>
      </c>
      <c r="K15" s="59">
        <v>0</v>
      </c>
      <c r="L15" s="59">
        <v>5</v>
      </c>
      <c r="M15" s="59">
        <v>5</v>
      </c>
      <c r="N15" s="59">
        <v>0</v>
      </c>
      <c r="O15" s="59">
        <v>5</v>
      </c>
      <c r="P15" s="59">
        <v>5</v>
      </c>
      <c r="Q15" s="59">
        <v>5</v>
      </c>
      <c r="R15" s="59">
        <v>5</v>
      </c>
      <c r="S15" s="59">
        <v>5</v>
      </c>
      <c r="T15" s="59">
        <v>5</v>
      </c>
      <c r="U15" s="59">
        <v>5</v>
      </c>
      <c r="V15" s="59">
        <v>5</v>
      </c>
      <c r="W15" s="59">
        <v>0</v>
      </c>
      <c r="X15" s="59">
        <v>5</v>
      </c>
      <c r="Y15" s="56">
        <v>75</v>
      </c>
      <c r="Z15" s="56" t="str">
        <f t="shared" si="0"/>
        <v>4</v>
      </c>
      <c r="AA15" s="57"/>
    </row>
    <row r="16" spans="1:27">
      <c r="A16" s="51">
        <v>8</v>
      </c>
      <c r="B16" s="52">
        <v>14</v>
      </c>
      <c r="C16" s="53" t="s">
        <v>105</v>
      </c>
      <c r="D16" s="53" t="s">
        <v>97</v>
      </c>
      <c r="E16" s="58">
        <v>5</v>
      </c>
      <c r="F16" s="59">
        <v>5</v>
      </c>
      <c r="G16" s="59">
        <v>0</v>
      </c>
      <c r="H16" s="59">
        <v>0</v>
      </c>
      <c r="I16" s="59">
        <v>5</v>
      </c>
      <c r="J16" s="59">
        <v>5</v>
      </c>
      <c r="K16" s="59">
        <v>5</v>
      </c>
      <c r="L16" s="59">
        <v>5</v>
      </c>
      <c r="M16" s="59">
        <v>5</v>
      </c>
      <c r="N16" s="59">
        <v>5</v>
      </c>
      <c r="O16" s="59">
        <v>5</v>
      </c>
      <c r="P16" s="59">
        <v>5</v>
      </c>
      <c r="Q16" s="59">
        <v>5</v>
      </c>
      <c r="R16" s="59">
        <v>5</v>
      </c>
      <c r="S16" s="59">
        <v>5</v>
      </c>
      <c r="T16" s="59">
        <v>5</v>
      </c>
      <c r="U16" s="59">
        <v>0</v>
      </c>
      <c r="V16" s="59">
        <v>5</v>
      </c>
      <c r="W16" s="59">
        <v>5</v>
      </c>
      <c r="X16" s="59">
        <v>5</v>
      </c>
      <c r="Y16" s="56">
        <v>85</v>
      </c>
      <c r="Z16" s="56" t="str">
        <f t="shared" si="0"/>
        <v>5</v>
      </c>
      <c r="AA16" s="57"/>
    </row>
    <row r="17" spans="1:27">
      <c r="A17" s="51"/>
      <c r="B17" s="52">
        <v>15</v>
      </c>
      <c r="C17" s="53" t="s">
        <v>106</v>
      </c>
      <c r="D17" s="53" t="s">
        <v>107</v>
      </c>
      <c r="E17" s="58">
        <v>5</v>
      </c>
      <c r="F17" s="59">
        <v>5</v>
      </c>
      <c r="G17" s="59">
        <v>5</v>
      </c>
      <c r="H17" s="59">
        <v>0</v>
      </c>
      <c r="I17" s="59">
        <v>5</v>
      </c>
      <c r="J17" s="59">
        <v>5</v>
      </c>
      <c r="K17" s="59">
        <v>5</v>
      </c>
      <c r="L17" s="59">
        <v>5</v>
      </c>
      <c r="M17" s="59">
        <v>5</v>
      </c>
      <c r="N17" s="59">
        <v>5</v>
      </c>
      <c r="O17" s="59">
        <v>5</v>
      </c>
      <c r="P17" s="59">
        <v>5</v>
      </c>
      <c r="Q17" s="59">
        <v>5</v>
      </c>
      <c r="R17" s="59">
        <v>5</v>
      </c>
      <c r="S17" s="59">
        <v>5</v>
      </c>
      <c r="T17" s="59">
        <v>5</v>
      </c>
      <c r="U17" s="59">
        <v>5</v>
      </c>
      <c r="V17" s="59">
        <v>5</v>
      </c>
      <c r="W17" s="59">
        <v>5</v>
      </c>
      <c r="X17" s="59">
        <v>5</v>
      </c>
      <c r="Y17" s="56">
        <v>95</v>
      </c>
      <c r="Z17" s="56" t="str">
        <f t="shared" si="0"/>
        <v>5</v>
      </c>
      <c r="AA17" s="57"/>
    </row>
    <row r="18" spans="1:27" ht="15.75" thickBot="1">
      <c r="A18" s="51">
        <v>9</v>
      </c>
      <c r="B18" s="52">
        <v>228</v>
      </c>
      <c r="C18" s="53" t="s">
        <v>108</v>
      </c>
      <c r="D18" s="53" t="s">
        <v>109</v>
      </c>
      <c r="E18" s="58">
        <v>0</v>
      </c>
      <c r="F18" s="59">
        <v>5</v>
      </c>
      <c r="G18" s="59">
        <v>5</v>
      </c>
      <c r="H18" s="59">
        <v>5</v>
      </c>
      <c r="I18" s="59">
        <v>0</v>
      </c>
      <c r="J18" s="59">
        <v>5</v>
      </c>
      <c r="K18" s="59">
        <v>0</v>
      </c>
      <c r="L18" s="59">
        <v>5</v>
      </c>
      <c r="M18" s="59">
        <v>0</v>
      </c>
      <c r="N18" s="59">
        <v>5</v>
      </c>
      <c r="O18" s="59">
        <v>5</v>
      </c>
      <c r="P18" s="59">
        <v>5</v>
      </c>
      <c r="Q18" s="59">
        <v>5</v>
      </c>
      <c r="R18" s="59">
        <v>5</v>
      </c>
      <c r="S18" s="59">
        <v>5</v>
      </c>
      <c r="T18" s="59">
        <v>5</v>
      </c>
      <c r="U18" s="59">
        <v>5</v>
      </c>
      <c r="V18" s="59">
        <v>5</v>
      </c>
      <c r="W18" s="59">
        <v>0</v>
      </c>
      <c r="X18" s="59">
        <v>0</v>
      </c>
      <c r="Y18" s="56">
        <v>70</v>
      </c>
      <c r="Z18" s="56" t="str">
        <f t="shared" si="0"/>
        <v>4</v>
      </c>
      <c r="AA18" s="57"/>
    </row>
    <row r="19" spans="1:27" ht="16.5" thickTop="1" thickBot="1">
      <c r="A19" s="131" t="s">
        <v>8</v>
      </c>
      <c r="B19" s="132"/>
      <c r="C19" s="132"/>
      <c r="D19" s="133"/>
      <c r="E19" s="60">
        <f>IF(E22=""," ",((SUM(E9:E18)/COUNT(E9:E18))*100)/E22)</f>
        <v>20</v>
      </c>
      <c r="F19" s="60">
        <f>IF(E23=""," ",((SUM(F9:F18)/COUNT(F9:F18))*100)/E23)</f>
        <v>100</v>
      </c>
      <c r="G19" s="60">
        <f>IF(E24=""," ",((SUM(G9:G18)/COUNT(G9:G18))*100)/E24)</f>
        <v>70</v>
      </c>
      <c r="H19" s="60">
        <f>IF(E25=""," ",((SUM(H9:H18)/COUNT(H9:H18))*100)/E25)</f>
        <v>60</v>
      </c>
      <c r="I19" s="60">
        <f>IF(E26=""," ",((SUM(I9:I18)/COUNT(I9:I18))*100)/E26)</f>
        <v>70</v>
      </c>
      <c r="J19" s="60">
        <f>IF(E27=""," ",((SUM(J9:J18)/COUNT(J9:J18))*100)/E27)</f>
        <v>80</v>
      </c>
      <c r="K19" s="60">
        <f>IF(E28=""," ",((SUM(K9:K18)/COUNT(K9:K18))*100)/E28)</f>
        <v>50</v>
      </c>
      <c r="L19" s="60">
        <f>IF(E29=""," ",((SUM(L9:L18)/COUNT(L9:L18))*100)/E29)</f>
        <v>80</v>
      </c>
      <c r="M19" s="60">
        <f>IF(E30=""," ",((SUM(M9:M18)/COUNT(M9:M18))*100)/E30)</f>
        <v>70</v>
      </c>
      <c r="N19" s="60">
        <f>IF(E31="","",((SUM(N9:N18)/COUNT(N9:N18))*100)/E31)</f>
        <v>80</v>
      </c>
      <c r="O19" s="60">
        <f>IF(E32=""," ",((SUM(O9:O18)/COUNT(O9:O18))*100)/E32)</f>
        <v>100</v>
      </c>
      <c r="P19" s="60">
        <f>IF(E33=""," ",((SUM(P9:P18)/COUNT(P9:P18))*100)/E33)</f>
        <v>80</v>
      </c>
      <c r="Q19" s="60">
        <f>IF(E34=""," ",((SUM(Q9:Q18)/COUNT(Q9:Q18))*100)/E34)</f>
        <v>80</v>
      </c>
      <c r="R19" s="60">
        <f>IF(E35=""," ",((SUM(R9:R18)/COUNT(R9:R18))*100)/E35)</f>
        <v>90</v>
      </c>
      <c r="S19" s="60">
        <f>IF(E36=""," ",((SUM(S9:S18)/COUNT(S9:S18))*100)/E36)</f>
        <v>90</v>
      </c>
      <c r="T19" s="60">
        <f>IF(E37=""," ",((SUM(T9:T18)/COUNT(T9:T18))*100)/E37)</f>
        <v>80</v>
      </c>
      <c r="U19" s="60">
        <f>IF(E38=""," ",((SUM(U9:U18)/COUNT(U9:U18))*100)/E38)</f>
        <v>70</v>
      </c>
      <c r="V19" s="60">
        <f>IF(E39=""," ",((SUM(V9:V18)/COUNT(V9:V18))*100)/E39)</f>
        <v>90</v>
      </c>
      <c r="W19" s="60">
        <f>IF(E40=""," ",((SUM(W9:W18)/COUNT(W9:W18))*100)/E40)</f>
        <v>60</v>
      </c>
      <c r="X19" s="60">
        <f>IF(E41=""," ",((SUM(X9:X18)/COUNT(X9:X18))*100)/E41)</f>
        <v>70</v>
      </c>
      <c r="Y19" s="61"/>
      <c r="Z19" s="62"/>
      <c r="AA19" s="62"/>
    </row>
    <row r="20" spans="1:27" ht="16.5" thickTop="1" thickBo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ht="15.75" thickTop="1">
      <c r="A21" s="138" t="s">
        <v>64</v>
      </c>
      <c r="B21" s="139"/>
      <c r="C21" s="139"/>
      <c r="D21" s="140"/>
      <c r="E21" s="67" t="s">
        <v>11</v>
      </c>
      <c r="F21" s="17"/>
      <c r="G21" s="141" t="s">
        <v>34</v>
      </c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3"/>
    </row>
    <row r="22" spans="1:27" ht="15.75" customHeight="1">
      <c r="A22" s="68">
        <v>1</v>
      </c>
      <c r="B22" s="90" t="s">
        <v>110</v>
      </c>
      <c r="C22" s="91"/>
      <c r="D22" s="92"/>
      <c r="E22" s="69">
        <f>IF(Konular!F6="","",Konular!F6)</f>
        <v>5</v>
      </c>
      <c r="F22" s="17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2"/>
    </row>
    <row r="23" spans="1:27" ht="15" customHeight="1">
      <c r="A23" s="68">
        <v>2</v>
      </c>
      <c r="B23" s="90" t="s">
        <v>111</v>
      </c>
      <c r="C23" s="91"/>
      <c r="D23" s="92"/>
      <c r="E23" s="69">
        <f>IF(Konular!F7="","",Konular!F7)</f>
        <v>5</v>
      </c>
      <c r="F23" s="17"/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5"/>
    </row>
    <row r="24" spans="1:27" ht="15.75" customHeight="1">
      <c r="A24" s="68">
        <v>3</v>
      </c>
      <c r="B24" s="90" t="s">
        <v>112</v>
      </c>
      <c r="C24" s="91"/>
      <c r="D24" s="92"/>
      <c r="E24" s="69">
        <f>IF(Konular!F8="","",Konular!F8)</f>
        <v>5</v>
      </c>
      <c r="F24" s="17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5"/>
    </row>
    <row r="25" spans="1:27" ht="15.75" customHeight="1">
      <c r="A25" s="68">
        <v>4</v>
      </c>
      <c r="B25" s="90" t="s">
        <v>113</v>
      </c>
      <c r="C25" s="91"/>
      <c r="D25" s="92"/>
      <c r="E25" s="69">
        <f>IF(Konular!F9="","",Konular!F9)</f>
        <v>5</v>
      </c>
      <c r="F25" s="17"/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5"/>
    </row>
    <row r="26" spans="1:27" ht="19.5" customHeight="1">
      <c r="A26" s="68">
        <v>5</v>
      </c>
      <c r="B26" s="90" t="s">
        <v>114</v>
      </c>
      <c r="C26" s="91"/>
      <c r="D26" s="92"/>
      <c r="E26" s="69">
        <f>IF(Konular!F10="","",Konular!F10)</f>
        <v>5</v>
      </c>
      <c r="F26" s="17"/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5"/>
    </row>
    <row r="27" spans="1:27" ht="18" customHeight="1">
      <c r="A27" s="68">
        <v>6</v>
      </c>
      <c r="B27" s="90" t="s">
        <v>115</v>
      </c>
      <c r="C27" s="91"/>
      <c r="D27" s="92"/>
      <c r="E27" s="69">
        <f>IF(Konular!F11="","",Konular!F11)</f>
        <v>5</v>
      </c>
      <c r="F27" s="17"/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5"/>
    </row>
    <row r="28" spans="1:27" ht="18" customHeight="1">
      <c r="A28" s="68">
        <v>7</v>
      </c>
      <c r="B28" s="90" t="s">
        <v>116</v>
      </c>
      <c r="C28" s="91"/>
      <c r="D28" s="92"/>
      <c r="E28" s="69">
        <f>IF(Konular!F12="","",Konular!F12)</f>
        <v>5</v>
      </c>
      <c r="F28" s="17"/>
      <c r="G28" s="96" t="s">
        <v>41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8"/>
    </row>
    <row r="29" spans="1:27" ht="18.75" customHeight="1">
      <c r="A29" s="68">
        <v>8</v>
      </c>
      <c r="B29" s="90" t="s">
        <v>117</v>
      </c>
      <c r="C29" s="91"/>
      <c r="D29" s="92"/>
      <c r="E29" s="69">
        <f>IF(Konular!F13="","",Konular!F13)</f>
        <v>5</v>
      </c>
      <c r="F29" s="17"/>
      <c r="G29" s="26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8"/>
    </row>
    <row r="30" spans="1:27" ht="18.75" customHeight="1">
      <c r="A30" s="68">
        <v>9</v>
      </c>
      <c r="B30" s="90" t="s">
        <v>118</v>
      </c>
      <c r="C30" s="91"/>
      <c r="D30" s="92"/>
      <c r="E30" s="69">
        <f>IF(Konular!F14="","",Konular!F14)</f>
        <v>5</v>
      </c>
      <c r="F30" s="17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1"/>
    </row>
    <row r="31" spans="1:27" ht="21" customHeight="1">
      <c r="A31" s="68">
        <v>10</v>
      </c>
      <c r="B31" s="90" t="s">
        <v>119</v>
      </c>
      <c r="C31" s="91"/>
      <c r="D31" s="92"/>
      <c r="E31" s="69">
        <f>IF(Konular!F15="","",Konular!F15)</f>
        <v>5</v>
      </c>
      <c r="F31" s="17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1"/>
    </row>
    <row r="32" spans="1:27" ht="16.5" customHeight="1">
      <c r="A32" s="68">
        <v>11</v>
      </c>
      <c r="B32" s="90" t="s">
        <v>120</v>
      </c>
      <c r="C32" s="91"/>
      <c r="D32" s="92"/>
      <c r="E32" s="69">
        <f>IF(Konular!F16="","",Konular!F16)</f>
        <v>5</v>
      </c>
      <c r="F32" s="17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1"/>
    </row>
    <row r="33" spans="1:38" ht="14.25" customHeight="1">
      <c r="A33" s="68">
        <v>12</v>
      </c>
      <c r="B33" s="90" t="s">
        <v>121</v>
      </c>
      <c r="C33" s="91"/>
      <c r="D33" s="92"/>
      <c r="E33" s="69">
        <f>IF(Konular!F17="","",Konular!F17)</f>
        <v>5</v>
      </c>
      <c r="F33" s="17"/>
      <c r="G33" s="29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1"/>
    </row>
    <row r="34" spans="1:38" ht="16.5" customHeight="1">
      <c r="A34" s="68">
        <v>13</v>
      </c>
      <c r="B34" s="90" t="s">
        <v>122</v>
      </c>
      <c r="C34" s="91"/>
      <c r="D34" s="92"/>
      <c r="E34" s="69">
        <f>IF(Konular!F18="","",Konular!F18)</f>
        <v>5</v>
      </c>
      <c r="F34" s="17"/>
      <c r="G34" s="29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1"/>
    </row>
    <row r="35" spans="1:38" ht="16.5" customHeight="1">
      <c r="A35" s="68">
        <v>14</v>
      </c>
      <c r="B35" s="90" t="s">
        <v>123</v>
      </c>
      <c r="C35" s="91"/>
      <c r="D35" s="92"/>
      <c r="E35" s="69">
        <f>IF(Konular!F19="","",Konular!F19)</f>
        <v>5</v>
      </c>
      <c r="F35" s="17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1"/>
    </row>
    <row r="36" spans="1:38" ht="16.5" customHeight="1">
      <c r="A36" s="68">
        <v>15</v>
      </c>
      <c r="B36" s="90" t="s">
        <v>124</v>
      </c>
      <c r="C36" s="91"/>
      <c r="D36" s="92"/>
      <c r="E36" s="69">
        <f>IF(Konular!F20="","",Konular!F20)</f>
        <v>5</v>
      </c>
      <c r="F36" s="17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1"/>
    </row>
    <row r="37" spans="1:38" ht="13.5" customHeight="1">
      <c r="A37" s="68">
        <v>16</v>
      </c>
      <c r="B37" s="90" t="s">
        <v>125</v>
      </c>
      <c r="C37" s="91"/>
      <c r="D37" s="92"/>
      <c r="E37" s="69">
        <f>IF(Konular!F21="","",Konular!F21)</f>
        <v>5</v>
      </c>
      <c r="F37" s="17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1"/>
    </row>
    <row r="38" spans="1:38">
      <c r="A38" s="68">
        <v>17</v>
      </c>
      <c r="B38" s="90" t="s">
        <v>126</v>
      </c>
      <c r="C38" s="91"/>
      <c r="D38" s="92"/>
      <c r="E38" s="69">
        <f>IF(Konular!F22="","",Konular!F22)</f>
        <v>5</v>
      </c>
      <c r="F38" s="17"/>
      <c r="G38" s="29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1"/>
    </row>
    <row r="39" spans="1:38">
      <c r="A39" s="68">
        <v>18</v>
      </c>
      <c r="B39" s="90" t="s">
        <v>127</v>
      </c>
      <c r="C39" s="91"/>
      <c r="D39" s="92"/>
      <c r="E39" s="69">
        <f>IF(Konular!F23="","",Konular!F23)</f>
        <v>5</v>
      </c>
      <c r="F39" s="17"/>
      <c r="G39" s="99" t="s">
        <v>46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1"/>
    </row>
    <row r="40" spans="1:38">
      <c r="A40" s="68">
        <v>19</v>
      </c>
      <c r="B40" s="90" t="s">
        <v>128</v>
      </c>
      <c r="C40" s="91"/>
      <c r="D40" s="92"/>
      <c r="E40" s="69">
        <f>IF(Konular!F24="","",Konular!F24)</f>
        <v>5</v>
      </c>
      <c r="F40" s="17"/>
      <c r="G40" s="102" t="s">
        <v>42</v>
      </c>
      <c r="H40" s="103"/>
      <c r="I40" s="103"/>
      <c r="J40" s="103"/>
      <c r="K40" s="103"/>
      <c r="L40" s="103"/>
      <c r="M40" s="103"/>
      <c r="N40" s="103"/>
      <c r="O40" s="104"/>
      <c r="P40" s="63"/>
      <c r="Q40" s="63"/>
      <c r="R40" s="93" t="s">
        <v>22</v>
      </c>
      <c r="S40" s="94"/>
      <c r="T40" s="94"/>
      <c r="U40" s="94"/>
      <c r="V40" s="94"/>
      <c r="W40" s="94"/>
      <c r="X40" s="95"/>
      <c r="Y40" s="108">
        <f>IF(SUM(Y9:Y18)=0,"",MIN(Y9:Y18))</f>
        <v>15</v>
      </c>
      <c r="Z40" s="109"/>
      <c r="AA40" s="110"/>
    </row>
    <row r="41" spans="1:38" ht="15.75" thickBot="1">
      <c r="A41" s="70">
        <v>20</v>
      </c>
      <c r="B41" s="90" t="s">
        <v>129</v>
      </c>
      <c r="C41" s="91"/>
      <c r="D41" s="92"/>
      <c r="E41" s="69">
        <f>IF(Konular!F25="","",Konular!F25)</f>
        <v>5</v>
      </c>
      <c r="F41" s="17"/>
      <c r="G41" s="105" t="s">
        <v>59</v>
      </c>
      <c r="H41" s="106"/>
      <c r="I41" s="106"/>
      <c r="J41" s="106"/>
      <c r="K41" s="106"/>
      <c r="L41" s="106"/>
      <c r="M41" s="107"/>
      <c r="N41" s="148">
        <f>COUNTIF(Z9:Z18,"1")</f>
        <v>1</v>
      </c>
      <c r="O41" s="149"/>
      <c r="P41" s="63"/>
      <c r="Q41" s="63"/>
      <c r="R41" s="93" t="s">
        <v>24</v>
      </c>
      <c r="S41" s="94"/>
      <c r="T41" s="94"/>
      <c r="U41" s="94"/>
      <c r="V41" s="94"/>
      <c r="W41" s="94"/>
      <c r="X41" s="95"/>
      <c r="Y41" s="108">
        <f>IF(SUM(Y9:Y18)=0,"",MAX(Y9:Y18))</f>
        <v>95</v>
      </c>
      <c r="Z41" s="109"/>
      <c r="AA41" s="110"/>
    </row>
    <row r="42" spans="1:38" ht="16.5" thickTop="1" thickBot="1">
      <c r="A42" s="71"/>
      <c r="B42" s="131" t="s">
        <v>5</v>
      </c>
      <c r="C42" s="132"/>
      <c r="D42" s="133"/>
      <c r="E42" s="72">
        <f>SUM(E22:E41)</f>
        <v>100</v>
      </c>
      <c r="F42" s="17"/>
      <c r="G42" s="105" t="s">
        <v>52</v>
      </c>
      <c r="H42" s="106"/>
      <c r="I42" s="106"/>
      <c r="J42" s="106"/>
      <c r="K42" s="106"/>
      <c r="L42" s="106"/>
      <c r="M42" s="107"/>
      <c r="N42" s="148">
        <f>COUNTIF(Y9:Y18,"&lt;55")-COUNTIF(Y9:Y18,"&lt;45")</f>
        <v>1</v>
      </c>
      <c r="O42" s="149"/>
      <c r="P42" s="63"/>
      <c r="Q42" s="63"/>
      <c r="R42" s="93" t="s">
        <v>26</v>
      </c>
      <c r="S42" s="94"/>
      <c r="T42" s="94"/>
      <c r="U42" s="94"/>
      <c r="V42" s="94"/>
      <c r="W42" s="94"/>
      <c r="X42" s="95"/>
      <c r="Y42" s="111">
        <f>IF(SUM(Y9:Y18)=0,"",AVERAGE(Y9:Y18))</f>
        <v>74.5</v>
      </c>
      <c r="Z42" s="112"/>
      <c r="AA42" s="113"/>
    </row>
    <row r="43" spans="1:38" ht="22.5" customHeight="1" thickTop="1">
      <c r="A43" s="19"/>
      <c r="B43" s="19"/>
      <c r="C43" s="19"/>
      <c r="D43" s="19"/>
      <c r="E43" s="19"/>
      <c r="F43" s="19"/>
      <c r="G43" s="105" t="s">
        <v>53</v>
      </c>
      <c r="H43" s="106"/>
      <c r="I43" s="106"/>
      <c r="J43" s="106"/>
      <c r="K43" s="106"/>
      <c r="L43" s="106"/>
      <c r="M43" s="107"/>
      <c r="N43" s="148">
        <f>COUNTIF(Y9:Y18,"&lt;70")-COUNTIF(Y9:Y18,"&lt;55")</f>
        <v>0</v>
      </c>
      <c r="O43" s="149"/>
      <c r="P43" s="63"/>
      <c r="Q43" s="63"/>
      <c r="R43" s="64"/>
      <c r="S43" s="65"/>
      <c r="T43" s="65"/>
      <c r="U43" s="65"/>
      <c r="V43" s="65"/>
      <c r="W43" s="65"/>
      <c r="X43" s="65"/>
      <c r="Y43" s="65"/>
      <c r="Z43" s="65"/>
      <c r="AA43" s="66"/>
    </row>
    <row r="44" spans="1:38">
      <c r="A44" s="19"/>
      <c r="B44" s="19"/>
      <c r="C44" s="19"/>
      <c r="D44" s="19"/>
      <c r="E44" s="19"/>
      <c r="F44" s="19"/>
      <c r="G44" s="105" t="s">
        <v>54</v>
      </c>
      <c r="H44" s="106"/>
      <c r="I44" s="106"/>
      <c r="J44" s="106"/>
      <c r="K44" s="106"/>
      <c r="L44" s="106"/>
      <c r="M44" s="107"/>
      <c r="N44" s="148">
        <f>COUNTIF(Y9:Y18,"&lt;85")-COUNTIF(Y9:Y18,"&lt;70")</f>
        <v>2</v>
      </c>
      <c r="O44" s="149"/>
      <c r="P44" s="63"/>
      <c r="Q44" s="63"/>
      <c r="R44" s="93" t="s">
        <v>25</v>
      </c>
      <c r="S44" s="94"/>
      <c r="T44" s="94"/>
      <c r="U44" s="94"/>
      <c r="V44" s="94"/>
      <c r="W44" s="94"/>
      <c r="X44" s="95"/>
      <c r="Y44" s="108">
        <f>IF((SUM(N41:O41))&gt;0,(SUM(N41:O41)),0)</f>
        <v>1</v>
      </c>
      <c r="Z44" s="109"/>
      <c r="AA44" s="110"/>
    </row>
    <row r="45" spans="1:38">
      <c r="A45" s="19"/>
      <c r="B45" s="19"/>
      <c r="C45" s="19"/>
      <c r="D45" s="19"/>
      <c r="E45" s="19"/>
      <c r="F45" s="19"/>
      <c r="G45" s="105" t="s">
        <v>55</v>
      </c>
      <c r="H45" s="106"/>
      <c r="I45" s="106"/>
      <c r="J45" s="106"/>
      <c r="K45" s="106"/>
      <c r="L45" s="106"/>
      <c r="M45" s="107"/>
      <c r="N45" s="148">
        <f>COUNTIF(Y9:Y18,"&lt;=100")-COUNTIF(Y9:Y18,"&lt;85")</f>
        <v>6</v>
      </c>
      <c r="O45" s="149"/>
      <c r="P45" s="63"/>
      <c r="Q45" s="63"/>
      <c r="R45" s="93" t="s">
        <v>23</v>
      </c>
      <c r="S45" s="94"/>
      <c r="T45" s="94"/>
      <c r="U45" s="94"/>
      <c r="V45" s="94"/>
      <c r="W45" s="94"/>
      <c r="X45" s="95"/>
      <c r="Y45" s="121">
        <f>IF((SUM(N42:O45))&gt;0,(SUM(N42:O45)),"0")</f>
        <v>9</v>
      </c>
      <c r="Z45" s="122"/>
      <c r="AA45" s="123"/>
    </row>
    <row r="46" spans="1:38">
      <c r="A46" s="19"/>
      <c r="B46" s="19"/>
      <c r="C46" s="19"/>
      <c r="D46" s="19"/>
      <c r="E46" s="19"/>
      <c r="F46" s="19"/>
      <c r="G46" s="127" t="s">
        <v>50</v>
      </c>
      <c r="H46" s="128"/>
      <c r="I46" s="128"/>
      <c r="J46" s="128"/>
      <c r="K46" s="128"/>
      <c r="L46" s="128"/>
      <c r="M46" s="129"/>
      <c r="N46" s="130">
        <f>COUNTIF(AA9:AA18,"G")</f>
        <v>0</v>
      </c>
      <c r="O46" s="130"/>
      <c r="P46" s="63"/>
      <c r="Q46" s="63"/>
      <c r="R46" s="93" t="s">
        <v>27</v>
      </c>
      <c r="S46" s="94"/>
      <c r="T46" s="94"/>
      <c r="U46" s="94"/>
      <c r="V46" s="94"/>
      <c r="W46" s="94"/>
      <c r="X46" s="95"/>
      <c r="Y46" s="111">
        <f>100*Y45/(Y44+Y45)</f>
        <v>90</v>
      </c>
      <c r="Z46" s="112"/>
      <c r="AA46" s="113"/>
      <c r="AL46" s="32"/>
    </row>
    <row r="47" spans="1:38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L47" s="32"/>
    </row>
    <row r="48" spans="1:38">
      <c r="A48" s="19"/>
      <c r="B48" s="19"/>
      <c r="C48" s="19"/>
      <c r="D48" s="33"/>
      <c r="E48" s="19"/>
      <c r="F48" s="19"/>
      <c r="G48" s="124" t="s">
        <v>28</v>
      </c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6"/>
      <c r="AL48" s="32"/>
    </row>
    <row r="49" spans="1:38">
      <c r="A49" s="19"/>
      <c r="B49" s="19"/>
      <c r="C49" s="19"/>
      <c r="D49" s="19"/>
      <c r="E49" s="19"/>
      <c r="F49" s="19"/>
      <c r="G49" s="114" t="s">
        <v>131</v>
      </c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6"/>
      <c r="AL49" s="32"/>
    </row>
    <row r="50" spans="1:38">
      <c r="A50" s="19"/>
      <c r="B50" s="19"/>
      <c r="C50" s="19"/>
      <c r="D50" s="19"/>
      <c r="E50" s="19"/>
      <c r="F50" s="19"/>
      <c r="G50" s="117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6"/>
      <c r="AL50" s="32"/>
    </row>
    <row r="51" spans="1:38">
      <c r="A51" s="19"/>
      <c r="B51" s="19"/>
      <c r="C51" s="19"/>
      <c r="D51" s="19"/>
      <c r="E51" s="19"/>
      <c r="F51" s="19"/>
      <c r="G51" s="117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6"/>
      <c r="AL51" s="32"/>
    </row>
    <row r="52" spans="1:38">
      <c r="A52" s="19"/>
      <c r="B52" s="19"/>
      <c r="C52" s="19"/>
      <c r="D52" s="19"/>
      <c r="E52" s="19"/>
      <c r="F52" s="19"/>
      <c r="G52" s="118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20"/>
      <c r="AB52" s="32"/>
      <c r="AC52" s="32"/>
      <c r="AD52" s="32"/>
      <c r="AE52" s="32"/>
      <c r="AF52" s="32"/>
      <c r="AL52" s="34"/>
    </row>
    <row r="53" spans="1:38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74"/>
      <c r="T53" s="19"/>
      <c r="U53" s="19"/>
      <c r="V53" s="19"/>
      <c r="W53" s="19"/>
      <c r="X53" s="19"/>
      <c r="Y53" s="19"/>
      <c r="Z53" s="19"/>
      <c r="AA53" s="19"/>
      <c r="AB53" s="35"/>
      <c r="AC53" s="35"/>
      <c r="AD53" s="35"/>
      <c r="AE53" s="35"/>
      <c r="AF53" s="35"/>
      <c r="AL53" s="32"/>
    </row>
    <row r="54" spans="1:38">
      <c r="A54" s="19"/>
      <c r="B54" s="19"/>
      <c r="C54" s="33" t="s">
        <v>62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36" t="s">
        <v>130</v>
      </c>
      <c r="U54" s="19"/>
      <c r="V54" s="19"/>
      <c r="W54" s="19"/>
      <c r="X54" s="19"/>
      <c r="Y54" s="19"/>
      <c r="Z54" s="19"/>
      <c r="AA54" s="19"/>
      <c r="AB54" s="37"/>
      <c r="AC54" s="37"/>
      <c r="AD54" s="37"/>
      <c r="AE54" s="37"/>
      <c r="AF54" s="37"/>
    </row>
    <row r="55" spans="1:38">
      <c r="A55" s="19"/>
      <c r="B55" s="19"/>
      <c r="C55" s="33" t="s">
        <v>83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38" t="s">
        <v>88</v>
      </c>
      <c r="U55" s="19"/>
      <c r="V55" s="19"/>
      <c r="W55" s="19"/>
      <c r="X55" s="19"/>
      <c r="Y55" s="19"/>
      <c r="Z55" s="19"/>
      <c r="AA55" s="19"/>
      <c r="AB55" s="37"/>
      <c r="AC55" s="37"/>
      <c r="AD55" s="37"/>
      <c r="AE55" s="37"/>
      <c r="AF55" s="37"/>
    </row>
    <row r="56" spans="1:38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37"/>
      <c r="AC56" s="37"/>
      <c r="AD56" s="37"/>
      <c r="AE56" s="37"/>
      <c r="AF56" s="37"/>
    </row>
    <row r="57" spans="1:38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7"/>
      <c r="AC57" s="37"/>
      <c r="AD57" s="37"/>
      <c r="AE57" s="37"/>
      <c r="AF57" s="37"/>
    </row>
    <row r="58" spans="1:38">
      <c r="AB58" s="37"/>
      <c r="AC58" s="37"/>
      <c r="AD58" s="37"/>
      <c r="AE58" s="37"/>
      <c r="AF58" s="37"/>
    </row>
    <row r="59" spans="1:38">
      <c r="AB59" s="37"/>
      <c r="AC59" s="37"/>
      <c r="AD59" s="37"/>
      <c r="AE59" s="37"/>
      <c r="AF59" s="37"/>
    </row>
    <row r="60" spans="1:38">
      <c r="AB60" s="37"/>
      <c r="AC60" s="37"/>
      <c r="AD60" s="37"/>
      <c r="AE60" s="37"/>
      <c r="AF60" s="37"/>
    </row>
    <row r="61" spans="1:38" ht="15" customHeight="1">
      <c r="AB61" s="40"/>
      <c r="AC61" s="40"/>
      <c r="AD61" s="40"/>
      <c r="AE61" s="40"/>
      <c r="AF61" s="40"/>
    </row>
    <row r="62" spans="1:38" ht="15.75" customHeight="1">
      <c r="AB62" s="40"/>
      <c r="AC62" s="40"/>
      <c r="AD62" s="40"/>
      <c r="AE62" s="40"/>
      <c r="AF62" s="40"/>
    </row>
    <row r="63" spans="1:38" ht="16.5" customHeight="1">
      <c r="AB63" s="40"/>
      <c r="AC63" s="40"/>
      <c r="AD63" s="40"/>
      <c r="AE63" s="40"/>
      <c r="AF63" s="40"/>
    </row>
    <row r="64" spans="1:38">
      <c r="AB64" s="41"/>
      <c r="AC64" s="41"/>
      <c r="AD64" s="41"/>
      <c r="AE64" s="41"/>
      <c r="AF64" s="41"/>
    </row>
    <row r="71" spans="28:32" ht="15" customHeight="1"/>
    <row r="72" spans="28:32">
      <c r="AB72" s="32"/>
      <c r="AC72" s="32"/>
      <c r="AD72" s="32"/>
      <c r="AE72" s="32"/>
      <c r="AF72" s="32"/>
    </row>
    <row r="73" spans="28:32" ht="15" customHeight="1">
      <c r="AB73" s="42"/>
      <c r="AC73" s="42"/>
      <c r="AD73" s="42"/>
      <c r="AE73" s="42"/>
      <c r="AF73" s="42"/>
    </row>
    <row r="74" spans="28:32" ht="15" customHeight="1">
      <c r="AB74" s="42"/>
      <c r="AC74" s="42"/>
      <c r="AD74" s="42"/>
      <c r="AE74" s="42"/>
      <c r="AF74" s="42"/>
    </row>
    <row r="75" spans="28:32">
      <c r="AB75" s="42"/>
      <c r="AC75" s="42"/>
      <c r="AD75" s="42"/>
      <c r="AE75" s="42"/>
      <c r="AF75" s="42"/>
    </row>
    <row r="76" spans="28:32">
      <c r="AB76" s="42"/>
      <c r="AC76" s="42"/>
      <c r="AD76" s="42"/>
      <c r="AE76" s="42"/>
      <c r="AF76" s="42"/>
    </row>
  </sheetData>
  <sheetProtection selectLockedCells="1"/>
  <dataConsolidate/>
  <mergeCells count="69">
    <mergeCell ref="N41:O41"/>
    <mergeCell ref="N42:O42"/>
    <mergeCell ref="N43:O43"/>
    <mergeCell ref="N44:O44"/>
    <mergeCell ref="N45:O45"/>
    <mergeCell ref="A1:AA1"/>
    <mergeCell ref="D2:J2"/>
    <mergeCell ref="N2:Q2"/>
    <mergeCell ref="S2:W2"/>
    <mergeCell ref="D3:J3"/>
    <mergeCell ref="N3:Q3"/>
    <mergeCell ref="S3:W3"/>
    <mergeCell ref="D4:J4"/>
    <mergeCell ref="N4:Q4"/>
    <mergeCell ref="S4:W4"/>
    <mergeCell ref="D5:J5"/>
    <mergeCell ref="N5:Q5"/>
    <mergeCell ref="S5:W5"/>
    <mergeCell ref="B31:D31"/>
    <mergeCell ref="B27:D27"/>
    <mergeCell ref="A7:D7"/>
    <mergeCell ref="E7:X7"/>
    <mergeCell ref="Y7:AA7"/>
    <mergeCell ref="A19:D19"/>
    <mergeCell ref="A21:D21"/>
    <mergeCell ref="G21:AA21"/>
    <mergeCell ref="B22:D22"/>
    <mergeCell ref="B23:D23"/>
    <mergeCell ref="B24:D24"/>
    <mergeCell ref="B25:D25"/>
    <mergeCell ref="B26:D26"/>
    <mergeCell ref="G43:M43"/>
    <mergeCell ref="G44:M44"/>
    <mergeCell ref="G45:M45"/>
    <mergeCell ref="B34:D34"/>
    <mergeCell ref="B38:D38"/>
    <mergeCell ref="B39:D39"/>
    <mergeCell ref="B40:D40"/>
    <mergeCell ref="B41:D41"/>
    <mergeCell ref="B37:D37"/>
    <mergeCell ref="B42:D42"/>
    <mergeCell ref="B36:D36"/>
    <mergeCell ref="B35:D35"/>
    <mergeCell ref="G49:AA52"/>
    <mergeCell ref="R44:X44"/>
    <mergeCell ref="R45:X45"/>
    <mergeCell ref="R46:X46"/>
    <mergeCell ref="Y44:AA44"/>
    <mergeCell ref="Y45:AA45"/>
    <mergeCell ref="Y46:AA46"/>
    <mergeCell ref="G48:AA48"/>
    <mergeCell ref="G46:M46"/>
    <mergeCell ref="N46:O46"/>
    <mergeCell ref="B32:D32"/>
    <mergeCell ref="B33:D33"/>
    <mergeCell ref="R42:X42"/>
    <mergeCell ref="G28:AA28"/>
    <mergeCell ref="G39:AA39"/>
    <mergeCell ref="G40:O40"/>
    <mergeCell ref="G42:M42"/>
    <mergeCell ref="R41:X41"/>
    <mergeCell ref="R40:X40"/>
    <mergeCell ref="Y40:AA40"/>
    <mergeCell ref="Y41:AA41"/>
    <mergeCell ref="Y42:AA42"/>
    <mergeCell ref="G41:M41"/>
    <mergeCell ref="B28:D28"/>
    <mergeCell ref="B29:D29"/>
    <mergeCell ref="B30:D30"/>
  </mergeCells>
  <conditionalFormatting sqref="Z9:Z18">
    <cfRule type="containsText" dxfId="2" priority="5" operator="containsText" text="Geçmez">
      <formula>NOT(ISERROR(SEARCH("Geçmez",Z9)))</formula>
    </cfRule>
  </conditionalFormatting>
  <conditionalFormatting sqref="Z9:Z18">
    <cfRule type="containsText" dxfId="1" priority="2" operator="containsText" text="1">
      <formula>NOT(ISERROR(SEARCH("1",Z9)))</formula>
    </cfRule>
  </conditionalFormatting>
  <conditionalFormatting sqref="Y9:Y18">
    <cfRule type="cellIs" dxfId="0" priority="1" operator="between">
      <formula>0</formula>
      <formula>44</formula>
    </cfRule>
  </conditionalFormatting>
  <pageMargins left="0.31496062992125984" right="0.15748031496062992" top="0.23622047244094491" bottom="0.19685039370078741" header="0.19685039370078741" footer="0.15748031496062992"/>
  <pageSetup paperSize="9" scale="65" orientation="landscape" blackAndWhite="1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Bilgiler</vt:lpstr>
      <vt:lpstr>Konular</vt:lpstr>
      <vt:lpstr>Analiz 1.1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</dc:creator>
  <cp:lastModifiedBy>Merve</cp:lastModifiedBy>
  <cp:lastPrinted>2015-12-13T18:08:08Z</cp:lastPrinted>
  <dcterms:created xsi:type="dcterms:W3CDTF">2013-11-01T23:13:09Z</dcterms:created>
  <dcterms:modified xsi:type="dcterms:W3CDTF">2017-05-02T18:31:11Z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517e1fa8-0b4a-4235-86e0-a6c3450d8687</vt:lpwstr>
  </property>
</Properties>
</file>